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43ada9f208724de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AFMC\CFMC ALL REPORTS\2. Quarterly\CFMC - 2020\CFMC - BC Q1\Da ky so\"/>
    </mc:Choice>
  </mc:AlternateContent>
  <xr:revisionPtr revIDLastSave="0" documentId="13_ncr:1_{D9CD0EDA-F21D-407E-B456-55D16DC39CA7}" xr6:coauthVersionLast="36" xr6:coauthVersionMax="36" xr10:uidLastSave="{00000000-0000-0000-0000-000000000000}"/>
  <bookViews>
    <workbookView xWindow="480" yWindow="1395" windowWidth="17235" windowHeight="10050" activeTab="2"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autoNoTable"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7" l="1"/>
  <c r="F17" i="7"/>
  <c r="G17" i="7"/>
  <c r="F13" i="7"/>
  <c r="G13" i="7"/>
  <c r="E13" i="7"/>
  <c r="D17" i="7"/>
  <c r="D13" i="7"/>
  <c r="I38" i="8" l="1"/>
  <c r="I20" i="8"/>
  <c r="I29" i="8" s="1"/>
  <c r="F11" i="7"/>
  <c r="F21" i="7" s="1"/>
  <c r="F24" i="7" s="1"/>
  <c r="G20" i="7"/>
  <c r="G11" i="7"/>
  <c r="E20" i="7"/>
  <c r="E11" i="7"/>
  <c r="I48" i="8" l="1"/>
  <c r="I51" i="8" s="1"/>
  <c r="E21" i="7"/>
  <c r="E24" i="7" s="1"/>
  <c r="G21" i="7"/>
  <c r="G24" i="7" s="1"/>
  <c r="E84" i="5"/>
  <c r="E73" i="5"/>
  <c r="E60" i="5"/>
  <c r="E53" i="5"/>
  <c r="E48" i="5"/>
  <c r="E44" i="5"/>
  <c r="E38" i="5"/>
  <c r="E31" i="5"/>
  <c r="E24" i="5"/>
  <c r="E16" i="5"/>
  <c r="E13" i="5"/>
  <c r="E10" i="5"/>
  <c r="E37" i="5" l="1"/>
  <c r="E30" i="5" s="1"/>
  <c r="E9" i="5"/>
  <c r="E59" i="5"/>
  <c r="E95" i="5" s="1"/>
  <c r="E57" i="5" l="1"/>
  <c r="H20" i="8" l="1"/>
  <c r="H29" i="8" l="1"/>
  <c r="D73" i="5" l="1"/>
  <c r="D24" i="5" l="1"/>
  <c r="H38" i="8" l="1"/>
  <c r="H48" i="8" l="1"/>
  <c r="H51" i="8" s="1"/>
  <c r="D11" i="7" l="1"/>
  <c r="D21" i="7" s="1"/>
  <c r="D24" i="7" s="1"/>
  <c r="D16" i="5" l="1"/>
  <c r="D48" i="5"/>
  <c r="D31" i="5" l="1"/>
  <c r="D20" i="8" l="1"/>
  <c r="D38" i="8" l="1"/>
  <c r="D29" i="8"/>
  <c r="D48" i="8" l="1"/>
  <c r="D51" i="8" s="1"/>
  <c r="E96" i="5" l="1"/>
  <c r="D60" i="5" l="1"/>
  <c r="D59" i="5" l="1"/>
  <c r="D13" i="5"/>
  <c r="D10" i="5"/>
  <c r="D84" i="5"/>
  <c r="D53" i="5"/>
  <c r="D44" i="5"/>
  <c r="D38" i="5"/>
  <c r="E105" i="5"/>
  <c r="D105" i="5"/>
  <c r="D95" i="5" l="1"/>
  <c r="D37" i="5"/>
  <c r="D30" i="5" s="1"/>
  <c r="D9" i="5"/>
  <c r="D57" i="5" l="1"/>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<sst xmlns="http://schemas.openxmlformats.org/spreadsheetml/2006/main" count="312" uniqueCount="274">
  <si>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</si>
  <si>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</si>
  <si>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</si>
  <si>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</si>
  <si>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</si>
  <si>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</si>
  <si>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</si>
  <si>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</si>
  <si>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</si>
  <si>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</si>
  <si>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</si>
  <si>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</si>
  <si>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</si>
  <si>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</si>
  <si>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</si>
  <si>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</si>
  <si>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</si>
  <si>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</si>
  <si>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</si>
  <si>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</si>
  <si>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</si>
  <si>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</si>
  <si>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</si>
  <si>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</si>
  <si>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</si>
  <si>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</si>
  <si>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</si>
  <si>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</si>
  <si>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</si>
  <si>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</si>
  <si>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</si>
  <si>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</si>
  <si>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</si>
  <si>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</si>
  <si>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</si>
  <si>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</si>
  <si>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</si>
  <si>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</si>
  <si>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</si>
  <si>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</si>
  <si>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</si>
  <si>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</si>
  <si>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</si>
  <si>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</si>
  <si>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</si>
  <si>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</si>
  <si>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</si>
  <si>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</si>
  <si>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</si>
  <si>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</si>
  <si>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</si>
  <si>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</si>
  <si>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</si>
  <si>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</si>
  <si>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</si>
  <si>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</si>
  <si>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</si>
  <si>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</si>
  <si>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</si>
  <si>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</si>
  <si>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</si>
  <si>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</si>
  <si>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</si>
  <si>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</si>
  <si>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</si>
  <si>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</si>
  <si>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</si>
  <si>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</si>
  <si>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</si>
  <si>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</si>
  <si>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</si>
  <si>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</si>
  <si>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</si>
  <si>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</si>
  <si>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</si>
  <si>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</si>
  <si>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</si>
  <si>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</si>
  <si>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</si>
  <si>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</si>
  <si>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</si>
  <si>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</si>
  <si>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</si>
  <si>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</si>
  <si>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</si>
  <si>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</si>
  <si>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</si>
  <si>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</si>
  <si>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</si>
  <si>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</si>
  <si>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</si>
  <si>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</si>
  <si>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</si>
  <si>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</si>
  <si>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</si>
  <si>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</si>
  <si>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</si>
  <si>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</si>
  <si>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</si>
  <si>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</si>
  <si>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</si>
  <si>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</si>
  <si>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</si>
  <si>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</si>
  <si>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</si>
  <si>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</si>
  <si>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</si>
  <si>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</si>
  <si>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</si>
  <si>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</si>
  <si>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</si>
  <si>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</si>
  <si>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</si>
  <si>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</si>
  <si>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</si>
  <si>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</si>
  <si>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</si>
  <si>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</si>
  <si>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</si>
  <si>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</si>
  <si>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</si>
  <si>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</si>
  <si>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</si>
  <si>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</si>
  <si>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</si>
  <si>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</si>
  <si>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</si>
  <si>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</si>
  <si>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</si>
  <si>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</si>
  <si>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</si>
  <si>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</si>
  <si>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</si>
  <si>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</si>
  <si>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</si>
  <si>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</si>
  <si>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</si>
  <si>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</si>
  <si>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</si>
  <si>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</si>
  <si>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</si>
  <si>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</si>
  <si>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</si>
  <si>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</si>
  <si>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</si>
  <si>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</si>
  <si>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</si>
  <si>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</si>
  <si>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</si>
  <si>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</si>
  <si>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</si>
  <si>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</si>
  <si>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</si>
  <si>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</si>
  <si>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</si>
  <si>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</si>
  <si>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</si>
  <si>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</si>
  <si>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</si>
  <si>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</si>
  <si>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</si>
  <si>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</si>
  <si>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</si>
  <si>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</si>
  <si>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</si>
  <si>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</si>
  <si>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</si>
  <si>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</si>
  <si>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</si>
  <si>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</si>
  <si>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</si>
  <si>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</si>
  <si>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</si>
  <si>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</si>
  <si>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</si>
  <si>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</si>
  <si>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</si>
  <si>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</si>
  <si>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</si>
  <si>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</si>
  <si>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</si>
  <si>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</si>
  <si>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</si>
  <si>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</si>
  <si>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</si>
  <si>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</si>
  <si>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</si>
  <si>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</si>
  <si>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</si>
  <si>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</si>
  <si>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</si>
  <si>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</si>
  <si>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</si>
  <si>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</si>
  <si>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</si>
  <si>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</si>
  <si>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</si>
  <si>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</si>
  <si>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</si>
  <si>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</si>
  <si>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</si>
  <si>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</si>
  <si>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</si>
  <si>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</si>
  <si>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</si>
  <si>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</si>
  <si>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</si>
  <si>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</si>
  <si>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</si>
  <si>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</si>
  <si>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</si>
  <si>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</si>
  <si>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</si>
  <si>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</si>
  <si>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</si>
  <si>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</si>
  <si>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</si>
  <si>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</si>
  <si>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</si>
  <si>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</si>
  <si>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</si>
  <si>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</si>
  <si>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</si>
  <si>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</si>
  <si>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</si>
  <si>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</si>
  <si>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</si>
  <si>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</si>
  <si>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</si>
  <si>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</si>
  <si>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</si>
  <si>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</si>
  <si>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</si>
  <si>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</si>
  <si>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</si>
  <si>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</si>
  <si>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</si>
  <si>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</si>
  <si>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</si>
  <si>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</si>
  <si>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</si>
  <si>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</si>
  <si>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</si>
  <si>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</si>
  <si>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</si>
  <si>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</si>
  <si>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</si>
  <si>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</si>
  <si>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</si>
  <si>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</si>
  <si>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</si>
  <si>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</si>
  <si>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</si>
  <si>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</si>
  <si>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</si>
  <si>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</si>
  <si>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</si>
  <si>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</si>
  <si>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</si>
  <si>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</si>
  <si>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</si>
  <si>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</si>
  <si>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</si>
  <si>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Phó Chủ tịch Công ty</t>
  </si>
  <si>
    <t>Luỹ kế từ đầu năm đến cuối kỳ</t>
  </si>
  <si>
    <t>Bùi Thanh Hiệp</t>
  </si>
  <si>
    <t>Tp.HCM, ngày 17 tháng 04 năm 2020</t>
  </si>
  <si>
    <t>Quý 1 năm 2020</t>
  </si>
  <si>
    <t>Quý I</t>
  </si>
  <si>
    <t>Ngày 31 tháng 03 năm 2020</t>
  </si>
  <si>
    <t>Số cuối quý (31/03/2020)</t>
  </si>
  <si>
    <t>Số đầu năm (01/01/2020)</t>
  </si>
  <si>
    <t>Quý 1 năm 2020</t>
  </si>
  <si>
    <t>16. Lợi nhuận sau thuế TNDN (60=50-51-52)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</si>
</sst>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
    <numFmt numFmtId="169" formatCode="0.000%"/>
    <numFmt numFmtId="170" formatCode="#,##0\ &quot;DM&quot;;\-#,##0\ &quot;DM&quot;"/>
    <numFmt numFmtId="171" formatCode="_-* #,##0\ &quot;₫&quot;_-;\-* #,##0\ &quot;₫&quot;_-;_-* &quot;-&quot;\ &quot;₫&quot;_-;_-@_-"/>
    <numFmt numFmtId="172" formatCode="_-* #,##0.00\ &quot;₫&quot;_-;\-* #,##0.00\ &quot;₫&quot;_-;_-* &quot;-&quot;??\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165" fontId="1"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43" fontId="20" fillId="0" borderId="0" applyFont="0" applyFill="0" applyBorder="0" applyAlignment="0" applyProtection="0"/>
    <xf numFmtId="168" fontId="24" fillId="0" borderId="14">
      <alignment horizontal="center"/>
      <protection hidden="1"/>
    </xf>
    <xf numFmtId="168" fontId="24" fillId="0" borderId="15">
      <alignment horizontal="center"/>
      <protection hidden="1"/>
    </xf>
    <xf numFmtId="168" fontId="24" fillId="0" borderId="14">
      <alignment horizontal="center"/>
      <protection hidden="1"/>
    </xf>
    <xf numFmtId="168" fontId="24" fillId="0" borderId="15">
      <alignment horizontal="center"/>
      <protection hidden="1"/>
    </xf>
    <xf numFmtId="168" fontId="24" fillId="0" borderId="15">
      <alignment horizontal="center"/>
      <protection hidden="1"/>
    </xf>
    <xf numFmtId="169" fontId="25" fillId="0" borderId="0" applyFont="0" applyFill="0" applyBorder="0" applyAlignment="0" applyProtection="0"/>
    <xf numFmtId="0" fontId="26" fillId="0" borderId="0" applyFont="0" applyFill="0" applyBorder="0" applyAlignment="0" applyProtection="0"/>
    <xf numFmtId="170"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43" fontId="1" fillId="0" borderId="0" applyFont="0" applyFill="0" applyBorder="0" applyAlignment="0" applyProtection="0"/>
    <xf numFmtId="171" fontId="27" fillId="0" borderId="0" applyFont="0" applyFill="0" applyBorder="0" applyAlignment="0" applyProtection="0"/>
    <xf numFmtId="172" fontId="27" fillId="0" borderId="0" applyFont="0" applyFill="0" applyBorder="0" applyAlignment="0" applyProtection="0"/>
    <xf numFmtId="41" fontId="1"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21" fillId="0" borderId="0" applyFill="0" applyBorder="0" applyAlignment="0" applyProtection="0"/>
    <xf numFmtId="43"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21" fillId="0" borderId="0" applyFill="0" applyBorder="0" applyAlignment="0" applyProtection="0"/>
    <xf numFmtId="43" fontId="21" fillId="0" borderId="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21" fillId="0" borderId="0" applyFill="0" applyBorder="0" applyAlignment="0" applyProtection="0"/>
    <xf numFmtId="43"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21" fillId="0" borderId="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ill="0" applyBorder="0" applyAlignment="0" applyProtection="0"/>
    <xf numFmtId="43" fontId="21" fillId="0" borderId="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3" fillId="0" borderId="0" applyFont="0" applyFill="0" applyBorder="0" applyAlignment="0" applyProtection="0"/>
    <xf numFmtId="181"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9" fillId="0" borderId="0" applyFont="0" applyFill="0" applyBorder="0" applyAlignment="0" applyProtection="0"/>
    <xf numFmtId="43"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2"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41" fontId="1" fillId="0" borderId="0" applyFont="0" applyFill="0" applyBorder="0" applyAlignment="0" applyProtection="0"/>
    <xf numFmtId="43"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9"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41" fontId="96" fillId="0" borderId="0" applyFont="0" applyFill="0" applyBorder="0" applyAlignment="0" applyProtection="0"/>
    <xf numFmtId="43" fontId="96" fillId="0" borderId="0" applyFont="0" applyFill="0" applyBorder="0" applyAlignment="0" applyProtection="0"/>
    <xf numFmtId="171" fontId="96" fillId="0" borderId="0" applyFont="0" applyFill="0" applyBorder="0" applyAlignment="0" applyProtection="0"/>
    <xf numFmtId="172"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17">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7"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6" fontId="15" fillId="0" borderId="3" xfId="2" applyNumberFormat="1" applyFont="1" applyBorder="1" applyAlignment="1">
      <alignment horizontal="center" wrapText="1"/>
    </xf>
    <xf numFmtId="0" fontId="16" fillId="0" borderId="1" xfId="7" applyFont="1" applyBorder="1" applyAlignment="1">
      <alignment vertical="center" wrapText="1"/>
    </xf>
    <xf numFmtId="166"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6"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7"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6"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6" fontId="3" fillId="0" borderId="0" xfId="4" applyNumberFormat="1" applyFont="1"/>
    <xf numFmtId="0" fontId="5" fillId="0" borderId="0" xfId="0" applyFont="1" applyAlignment="1">
      <alignment horizontal="right" vertical="center"/>
    </xf>
    <xf numFmtId="166" fontId="5" fillId="0" borderId="0" xfId="4" applyNumberFormat="1" applyFont="1" applyAlignment="1">
      <alignment horizontal="right" vertical="center"/>
    </xf>
    <xf numFmtId="0" fontId="2" fillId="0" borderId="1" xfId="0" applyFont="1" applyBorder="1" applyAlignment="1">
      <alignment horizontal="center" vertical="center" wrapText="1"/>
    </xf>
    <xf numFmtId="166"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6"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6"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6"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6"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6"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6"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6" fontId="3" fillId="0" borderId="3" xfId="2" applyNumberFormat="1" applyFont="1" applyFill="1" applyBorder="1" applyAlignment="1">
      <alignment horizontal="center" wrapText="1"/>
    </xf>
    <xf numFmtId="166" fontId="2" fillId="0" borderId="3" xfId="2" applyNumberFormat="1" applyFont="1" applyFill="1" applyBorder="1" applyAlignment="1">
      <alignment horizontal="center" wrapText="1"/>
    </xf>
    <xf numFmtId="166" fontId="3" fillId="0" borderId="3" xfId="2" applyNumberFormat="1" applyFont="1" applyBorder="1" applyAlignment="1">
      <alignment horizontal="center" wrapText="1"/>
    </xf>
    <xf numFmtId="0" fontId="16" fillId="0" borderId="1" xfId="0" applyFont="1" applyBorder="1" applyAlignment="1">
      <alignment vertical="center" wrapText="1"/>
    </xf>
    <xf numFmtId="167" fontId="16" fillId="0" borderId="1" xfId="5" applyNumberFormat="1" applyFont="1" applyFill="1" applyBorder="1" applyAlignment="1">
      <alignment horizontal="center" vertical="center" wrapText="1"/>
    </xf>
    <xf numFmtId="166"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4" applyNumberFormat="1" applyFont="1" applyFill="1" applyBorder="1" applyAlignment="1">
      <alignment horizontal="center" vertical="center" wrapText="1"/>
    </xf>
    <xf numFmtId="0" fontId="3" fillId="0" borderId="0" xfId="0" applyFont="1" applyFill="1"/>
    <xf numFmtId="166" fontId="5" fillId="0" borderId="0" xfId="1" applyNumberFormat="1" applyFont="1"/>
    <xf numFmtId="166"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6" fontId="3" fillId="0" borderId="0" xfId="0" applyNumberFormat="1" applyFont="1"/>
    <xf numFmtId="166" fontId="12" fillId="0" borderId="0" xfId="7" applyNumberFormat="1" applyFont="1" applyFill="1"/>
    <xf numFmtId="165" fontId="3" fillId="0" borderId="0" xfId="1" applyNumberFormat="1" applyFont="1"/>
    <xf numFmtId="166" fontId="2" fillId="0" borderId="25" xfId="2" applyNumberFormat="1" applyFont="1" applyBorder="1" applyAlignment="1">
      <alignment horizontal="center" vertical="center" wrapText="1"/>
    </xf>
    <xf numFmtId="166"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6" fontId="2" fillId="0" borderId="0" xfId="2" applyNumberFormat="1" applyFont="1" applyAlignment="1">
      <alignment horizontal="center"/>
    </xf>
    <xf numFmtId="0" fontId="5" fillId="0" borderId="0" xfId="0" applyFont="1" applyAlignment="1">
      <alignment horizontal="center"/>
    </xf>
    <xf numFmtId="166"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6"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6"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opLeftCell="A13" workbookViewId="0">
      <selection activeCell="E29" sqref="E29"/>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103" t="s">
        <v>254</v>
      </c>
      <c r="E1" s="103"/>
    </row>
    <row r="2" spans="1:8" ht="20.25">
      <c r="A2" s="104" t="s">
        <v>0</v>
      </c>
      <c r="B2" s="104"/>
      <c r="C2" s="104"/>
      <c r="D2" s="104"/>
      <c r="E2" s="104"/>
    </row>
    <row r="3" spans="1:8" ht="16.5" customHeight="1">
      <c r="A3" s="105" t="s">
        <v>267</v>
      </c>
      <c r="B3" s="105"/>
      <c r="C3" s="105"/>
      <c r="D3" s="105"/>
      <c r="E3" s="105"/>
    </row>
    <row r="4" spans="1:8" ht="0.75" customHeight="1">
      <c r="E4" s="63"/>
    </row>
    <row r="5" spans="1:8" ht="15.75" customHeight="1">
      <c r="A5" s="64"/>
      <c r="E5" s="65" t="s">
        <v>1</v>
      </c>
    </row>
    <row r="6" spans="1:8" ht="30" customHeight="1">
      <c r="A6" s="66" t="s">
        <v>2</v>
      </c>
      <c r="B6" s="66" t="s">
        <v>3</v>
      </c>
      <c r="C6" s="66" t="s">
        <v>4</v>
      </c>
      <c r="D6" s="95" t="s">
        <v>268</v>
      </c>
      <c r="E6" s="96"/>
      <c r="F6" s="95" t="s">
        <v>264</v>
      </c>
      <c r="G6" s="96"/>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3632732108</v>
      </c>
      <c r="E9" s="78">
        <v>2715184607</v>
      </c>
      <c r="F9" s="78">
        <v>3632732108</v>
      </c>
      <c r="G9" s="78">
        <v>2715184607</v>
      </c>
      <c r="H9" s="89"/>
    </row>
    <row r="10" spans="1:8" ht="15.75">
      <c r="A10" s="72" t="s">
        <v>7</v>
      </c>
      <c r="B10" s="73">
        <v>2</v>
      </c>
      <c r="C10" s="73" t="s">
        <v>8</v>
      </c>
      <c r="D10" s="78">
        <v>0</v>
      </c>
      <c r="E10" s="78">
        <v>0</v>
      </c>
      <c r="F10" s="78">
        <v>0</v>
      </c>
      <c r="G10" s="78">
        <v>0</v>
      </c>
    </row>
    <row r="11" spans="1:8" ht="31.5">
      <c r="A11" s="72" t="s">
        <v>9</v>
      </c>
      <c r="B11" s="73">
        <v>10</v>
      </c>
      <c r="C11" s="73"/>
      <c r="D11" s="80">
        <f>D9-D10</f>
        <v>3632732108</v>
      </c>
      <c r="E11" s="80">
        <f>E9-E10</f>
        <v>2715184607</v>
      </c>
      <c r="F11" s="80">
        <f>F9-F10</f>
        <v>3632732108</v>
      </c>
      <c r="G11" s="80">
        <f>G9-G10</f>
        <v>2715184607</v>
      </c>
    </row>
    <row r="12" spans="1:8" ht="15.75">
      <c r="A12" s="72" t="s">
        <v>10</v>
      </c>
      <c r="B12" s="73">
        <v>11</v>
      </c>
      <c r="C12" s="73" t="s">
        <v>11</v>
      </c>
      <c r="D12" s="78">
        <v>-620728401</v>
      </c>
      <c r="E12" s="78">
        <v>-571499168</v>
      </c>
      <c r="F12" s="78">
        <v>-620728401</v>
      </c>
      <c r="G12" s="78">
        <v>-571499168</v>
      </c>
      <c r="H12" s="89"/>
    </row>
    <row r="13" spans="1:8" ht="31.5">
      <c r="A13" s="72" t="s">
        <v>12</v>
      </c>
      <c r="B13" s="73">
        <v>20</v>
      </c>
      <c r="C13" s="73"/>
      <c r="D13" s="80">
        <f>D11-(-D12)</f>
        <v>3012003707</v>
      </c>
      <c r="E13" s="80">
        <f>E11-(-E12)</f>
        <v>2143685439</v>
      </c>
      <c r="F13" s="80">
        <f t="shared" ref="F13:G13" si="0">F11-(-F12)</f>
        <v>3012003707</v>
      </c>
      <c r="G13" s="80">
        <f t="shared" si="0"/>
        <v>2143685439</v>
      </c>
    </row>
    <row r="14" spans="1:8" ht="15.75">
      <c r="A14" s="72" t="s">
        <v>13</v>
      </c>
      <c r="B14" s="73">
        <v>21</v>
      </c>
      <c r="C14" s="73" t="s">
        <v>14</v>
      </c>
      <c r="D14" s="78">
        <v>677737318</v>
      </c>
      <c r="E14" s="78">
        <v>571171954</v>
      </c>
      <c r="F14" s="78">
        <v>677737318</v>
      </c>
      <c r="G14" s="78">
        <v>571171954</v>
      </c>
      <c r="H14" s="89"/>
    </row>
    <row r="15" spans="1:8" ht="15.75">
      <c r="A15" s="72" t="s">
        <v>15</v>
      </c>
      <c r="B15" s="73">
        <v>22</v>
      </c>
      <c r="C15" s="73" t="s">
        <v>16</v>
      </c>
      <c r="D15" s="78">
        <v>0</v>
      </c>
      <c r="E15" s="78">
        <v>0</v>
      </c>
      <c r="F15" s="78">
        <v>0</v>
      </c>
      <c r="G15" s="78">
        <v>0</v>
      </c>
    </row>
    <row r="16" spans="1:8" ht="15.75">
      <c r="A16" s="72" t="s">
        <v>17</v>
      </c>
      <c r="B16" s="73">
        <v>25</v>
      </c>
      <c r="C16" s="73"/>
      <c r="D16" s="78">
        <v>-1069380059</v>
      </c>
      <c r="E16" s="78">
        <v>-1267937328</v>
      </c>
      <c r="F16" s="78">
        <v>-1069380059</v>
      </c>
      <c r="G16" s="78">
        <v>-1267937328</v>
      </c>
      <c r="H16" s="89"/>
    </row>
    <row r="17" spans="1:9" ht="31.5">
      <c r="A17" s="72" t="s">
        <v>18</v>
      </c>
      <c r="B17" s="73">
        <v>30</v>
      </c>
      <c r="C17" s="73"/>
      <c r="D17" s="80">
        <f>D13+(D14-D15)-(-D16)</f>
        <v>2620360966</v>
      </c>
      <c r="E17" s="80">
        <f t="shared" ref="E17:G17" si="1">E13+(E14-E15)-(-E16)</f>
        <v>1446920065</v>
      </c>
      <c r="F17" s="80">
        <f t="shared" si="1"/>
        <v>2620360966</v>
      </c>
      <c r="G17" s="80">
        <f t="shared" si="1"/>
        <v>1446920065</v>
      </c>
    </row>
    <row r="18" spans="1:9" ht="15.75">
      <c r="A18" s="72" t="s">
        <v>19</v>
      </c>
      <c r="B18" s="73">
        <v>31</v>
      </c>
      <c r="C18" s="73"/>
      <c r="D18" s="78">
        <v>0</v>
      </c>
      <c r="E18" s="78">
        <v>0</v>
      </c>
      <c r="F18" s="78">
        <v>0</v>
      </c>
      <c r="G18" s="78">
        <v>0</v>
      </c>
    </row>
    <row r="19" spans="1:9" ht="15.75">
      <c r="A19" s="72" t="s">
        <v>20</v>
      </c>
      <c r="B19" s="73">
        <v>32</v>
      </c>
      <c r="C19" s="73"/>
      <c r="D19" s="78">
        <v>0</v>
      </c>
      <c r="E19" s="78">
        <v>-3500000</v>
      </c>
      <c r="F19" s="78">
        <v>0</v>
      </c>
      <c r="G19" s="78">
        <v>-3500000</v>
      </c>
    </row>
    <row r="20" spans="1:9" ht="15.75">
      <c r="A20" s="72" t="s">
        <v>21</v>
      </c>
      <c r="B20" s="73">
        <v>40</v>
      </c>
      <c r="C20" s="73"/>
      <c r="D20" s="80">
        <v>0</v>
      </c>
      <c r="E20" s="80">
        <f>E19</f>
        <v>-3500000</v>
      </c>
      <c r="F20" s="80">
        <v>0</v>
      </c>
      <c r="G20" s="80">
        <f>G19</f>
        <v>-3500000</v>
      </c>
    </row>
    <row r="21" spans="1:9" ht="22.5" customHeight="1">
      <c r="A21" s="72" t="s">
        <v>22</v>
      </c>
      <c r="B21" s="73">
        <v>50</v>
      </c>
      <c r="C21" s="73"/>
      <c r="D21" s="80">
        <f>D17+D20</f>
        <v>2620360966</v>
      </c>
      <c r="E21" s="80">
        <f>E17+E20</f>
        <v>1443420065</v>
      </c>
      <c r="F21" s="80">
        <f>F17+F20</f>
        <v>2620360966</v>
      </c>
      <c r="G21" s="80">
        <f>G17+G20</f>
        <v>1443420065</v>
      </c>
      <c r="H21" s="94"/>
      <c r="I21" s="94"/>
    </row>
    <row r="22" spans="1:9" ht="15.75">
      <c r="A22" s="72" t="s">
        <v>23</v>
      </c>
      <c r="B22" s="73">
        <v>51</v>
      </c>
      <c r="C22" s="73" t="s">
        <v>24</v>
      </c>
      <c r="D22" s="78">
        <v>-425429944</v>
      </c>
      <c r="E22" s="78">
        <v>-211500748</v>
      </c>
      <c r="F22" s="78">
        <v>-425429944</v>
      </c>
      <c r="G22" s="78">
        <v>-211500748</v>
      </c>
    </row>
    <row r="23" spans="1:9" ht="15.75">
      <c r="A23" s="72" t="s">
        <v>25</v>
      </c>
      <c r="B23" s="73">
        <v>52</v>
      </c>
      <c r="C23" s="73" t="s">
        <v>26</v>
      </c>
      <c r="D23" s="78">
        <v>-98642250.000000015</v>
      </c>
      <c r="E23" s="78">
        <v>-77183265</v>
      </c>
      <c r="F23" s="78">
        <v>-98642250.000000015</v>
      </c>
      <c r="G23" s="78">
        <v>-77183265</v>
      </c>
    </row>
    <row r="24" spans="1:9" ht="15.75">
      <c r="A24" s="74" t="s">
        <v>273</v>
      </c>
      <c r="B24" s="75">
        <v>60</v>
      </c>
      <c r="C24" s="74"/>
      <c r="D24" s="79">
        <f>SUM(D21:D23)</f>
        <v>2096288772</v>
      </c>
      <c r="E24" s="79">
        <f>SUM(E21:E23)</f>
        <v>1154736052</v>
      </c>
      <c r="F24" s="79">
        <f>SUM(F21:F23)</f>
        <v>2096288772</v>
      </c>
      <c r="G24" s="79">
        <f>SUM(G21:G23)</f>
        <v>1154736052</v>
      </c>
    </row>
    <row r="26" spans="1:9">
      <c r="D26" s="102" t="s">
        <v>266</v>
      </c>
      <c r="E26" s="102"/>
      <c r="F26" s="89"/>
      <c r="G26" s="89"/>
    </row>
    <row r="27" spans="1:9" s="76" customFormat="1" ht="15">
      <c r="A27" s="90" t="s">
        <v>259</v>
      </c>
      <c r="D27" s="97" t="s">
        <v>263</v>
      </c>
      <c r="E27" s="98"/>
    </row>
    <row r="28" spans="1:9" s="77" customFormat="1" ht="15">
      <c r="A28" s="91" t="s">
        <v>27</v>
      </c>
      <c r="D28" s="99" t="s">
        <v>28</v>
      </c>
      <c r="E28" s="100"/>
      <c r="G28" s="88"/>
    </row>
    <row r="29" spans="1:9">
      <c r="E29" s="71"/>
    </row>
    <row r="30" spans="1:9">
      <c r="E30" s="71"/>
    </row>
    <row r="31" spans="1:9">
      <c r="E31" s="71"/>
    </row>
    <row r="32" spans="1:9">
      <c r="D32" s="61"/>
      <c r="E32" s="71"/>
    </row>
    <row r="33" spans="1:5">
      <c r="E33" s="71"/>
    </row>
    <row r="34" spans="1:5" ht="15">
      <c r="A34" s="32" t="s">
        <v>255</v>
      </c>
      <c r="D34" s="101" t="s">
        <v>265</v>
      </c>
      <c r="E34" s="100"/>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2:G13 D24:G24 D10:G10 D15:G15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24" sqref="D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07" t="s">
        <v>256</v>
      </c>
      <c r="E1" s="107"/>
    </row>
    <row r="2" spans="1:5" ht="26.25" customHeight="1">
      <c r="A2" s="108" t="s">
        <v>29</v>
      </c>
      <c r="B2" s="108"/>
      <c r="C2" s="108"/>
      <c r="D2" s="108"/>
      <c r="E2" s="108"/>
    </row>
    <row r="3" spans="1:5" ht="16.5" customHeight="1">
      <c r="A3" s="105" t="s">
        <v>269</v>
      </c>
      <c r="B3" s="105"/>
      <c r="C3" s="105"/>
      <c r="D3" s="105"/>
      <c r="E3" s="105"/>
    </row>
    <row r="4" spans="1:5" ht="9" customHeight="1"/>
    <row r="5" spans="1:5">
      <c r="A5" s="37"/>
      <c r="E5" s="38" t="s">
        <v>1</v>
      </c>
    </row>
    <row r="6" spans="1:5" ht="36.75" customHeight="1">
      <c r="A6" s="39" t="s">
        <v>2</v>
      </c>
      <c r="B6" s="39" t="s">
        <v>3</v>
      </c>
      <c r="C6" s="39" t="s">
        <v>4</v>
      </c>
      <c r="D6" s="40" t="s">
        <v>270</v>
      </c>
      <c r="E6" s="40" t="s">
        <v>271</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f>D10+D13+D16+D23+D24</f>
        <v>30722943125</v>
      </c>
      <c r="E9" s="40">
        <f>E10+E13+E16+E23+E24</f>
        <v>42086885877</v>
      </c>
    </row>
    <row r="10" spans="1:5" ht="36.75" customHeight="1">
      <c r="A10" s="45" t="s">
        <v>32</v>
      </c>
      <c r="B10" s="39">
        <v>110</v>
      </c>
      <c r="C10" s="41"/>
      <c r="D10" s="40">
        <f>D11+D12</f>
        <v>547661668</v>
      </c>
      <c r="E10" s="40">
        <f>E11+E12</f>
        <v>2170307056</v>
      </c>
    </row>
    <row r="11" spans="1:5" ht="18.75" customHeight="1">
      <c r="A11" s="46" t="s">
        <v>33</v>
      </c>
      <c r="B11" s="41">
        <v>111</v>
      </c>
      <c r="C11" s="41" t="s">
        <v>34</v>
      </c>
      <c r="D11" s="43">
        <v>3000000</v>
      </c>
      <c r="E11" s="43">
        <v>3000000</v>
      </c>
    </row>
    <row r="12" spans="1:5" ht="18.75" customHeight="1">
      <c r="A12" s="46" t="s">
        <v>257</v>
      </c>
      <c r="B12" s="41">
        <v>112</v>
      </c>
      <c r="C12" s="41"/>
      <c r="D12" s="43">
        <v>544661668</v>
      </c>
      <c r="E12" s="43">
        <v>2167307056</v>
      </c>
    </row>
    <row r="13" spans="1:5" ht="18.75" customHeight="1">
      <c r="A13" s="45" t="s">
        <v>35</v>
      </c>
      <c r="B13" s="39">
        <v>120</v>
      </c>
      <c r="C13" s="41" t="s">
        <v>36</v>
      </c>
      <c r="D13" s="40">
        <f>D14</f>
        <v>27700000000</v>
      </c>
      <c r="E13" s="40">
        <f>E14</f>
        <v>37700000000</v>
      </c>
    </row>
    <row r="14" spans="1:5" ht="18.75" customHeight="1">
      <c r="A14" s="46" t="s">
        <v>37</v>
      </c>
      <c r="B14" s="41">
        <v>121</v>
      </c>
      <c r="C14" s="41"/>
      <c r="D14" s="83">
        <v>27700000000</v>
      </c>
      <c r="E14" s="43">
        <v>37700000000</v>
      </c>
    </row>
    <row r="15" spans="1:5" ht="18.75" customHeight="1">
      <c r="A15" s="46" t="s">
        <v>38</v>
      </c>
      <c r="B15" s="41">
        <v>129</v>
      </c>
      <c r="C15" s="41"/>
      <c r="D15" s="43">
        <v>0</v>
      </c>
      <c r="E15" s="43">
        <v>0</v>
      </c>
    </row>
    <row r="16" spans="1:5" ht="18.75" customHeight="1">
      <c r="A16" s="45" t="s">
        <v>39</v>
      </c>
      <c r="B16" s="39">
        <v>130</v>
      </c>
      <c r="C16" s="41"/>
      <c r="D16" s="68">
        <f>SUM(D17:D22)</f>
        <v>2303078522</v>
      </c>
      <c r="E16" s="68">
        <f>SUM(E17:E22)</f>
        <v>2158892639</v>
      </c>
    </row>
    <row r="17" spans="1:5" ht="18.75" customHeight="1">
      <c r="A17" s="46" t="s">
        <v>40</v>
      </c>
      <c r="B17" s="41">
        <v>131</v>
      </c>
      <c r="C17" s="41"/>
      <c r="D17" s="43">
        <v>0</v>
      </c>
      <c r="E17" s="43">
        <v>8562400</v>
      </c>
    </row>
    <row r="18" spans="1:5" ht="18.75" customHeight="1">
      <c r="A18" s="46" t="s">
        <v>41</v>
      </c>
      <c r="B18" s="41">
        <v>132</v>
      </c>
      <c r="C18" s="41"/>
      <c r="D18" s="43">
        <v>0</v>
      </c>
      <c r="E18" s="43">
        <v>0</v>
      </c>
    </row>
    <row r="19" spans="1:5" ht="18.75" customHeight="1">
      <c r="A19" s="46" t="s">
        <v>42</v>
      </c>
      <c r="B19" s="41">
        <v>133</v>
      </c>
      <c r="C19" s="41"/>
      <c r="D19" s="43">
        <v>0</v>
      </c>
      <c r="E19" s="43">
        <v>0</v>
      </c>
    </row>
    <row r="20" spans="1:5" ht="18.75" customHeight="1">
      <c r="A20" s="46" t="s">
        <v>43</v>
      </c>
      <c r="B20" s="41">
        <v>134</v>
      </c>
      <c r="C20" s="41" t="s">
        <v>44</v>
      </c>
      <c r="D20" s="43">
        <v>1262441844</v>
      </c>
      <c r="E20" s="43">
        <v>79093561</v>
      </c>
    </row>
    <row r="21" spans="1:5" ht="18.75" customHeight="1">
      <c r="A21" s="46" t="s">
        <v>45</v>
      </c>
      <c r="B21" s="41">
        <v>135</v>
      </c>
      <c r="C21" s="41" t="s">
        <v>46</v>
      </c>
      <c r="D21" s="43">
        <v>1040636678</v>
      </c>
      <c r="E21" s="43">
        <v>2071236678</v>
      </c>
    </row>
    <row r="22" spans="1:5" ht="18.75" customHeight="1">
      <c r="A22" s="46" t="s">
        <v>47</v>
      </c>
      <c r="B22" s="41">
        <v>139</v>
      </c>
      <c r="C22" s="41"/>
      <c r="D22" s="43">
        <v>0</v>
      </c>
      <c r="E22" s="43">
        <v>0</v>
      </c>
    </row>
    <row r="23" spans="1:5" ht="18.75" customHeight="1">
      <c r="A23" s="45" t="s">
        <v>48</v>
      </c>
      <c r="B23" s="39">
        <v>140</v>
      </c>
      <c r="C23" s="41" t="s">
        <v>49</v>
      </c>
      <c r="D23" s="43">
        <v>0</v>
      </c>
      <c r="E23" s="43">
        <v>0</v>
      </c>
    </row>
    <row r="24" spans="1:5" ht="18.75" customHeight="1">
      <c r="A24" s="45" t="s">
        <v>50</v>
      </c>
      <c r="B24" s="39">
        <v>150</v>
      </c>
      <c r="C24" s="41"/>
      <c r="D24" s="40">
        <f>D25+D29</f>
        <v>172202935</v>
      </c>
      <c r="E24" s="40">
        <f>E25+E29</f>
        <v>57686182</v>
      </c>
    </row>
    <row r="25" spans="1:5" ht="18.75" customHeight="1">
      <c r="A25" s="46" t="s">
        <v>51</v>
      </c>
      <c r="B25" s="41">
        <v>151</v>
      </c>
      <c r="C25" s="41"/>
      <c r="D25" s="43">
        <v>115670035</v>
      </c>
      <c r="E25" s="43">
        <v>1153282</v>
      </c>
    </row>
    <row r="26" spans="1:5" ht="18.75" customHeight="1">
      <c r="A26" s="46" t="s">
        <v>52</v>
      </c>
      <c r="B26" s="41">
        <v>152</v>
      </c>
      <c r="C26" s="41"/>
      <c r="D26" s="43">
        <v>0</v>
      </c>
      <c r="E26" s="43">
        <v>0</v>
      </c>
    </row>
    <row r="27" spans="1:5" ht="18.75" customHeight="1">
      <c r="A27" s="46" t="s">
        <v>53</v>
      </c>
      <c r="B27" s="41">
        <v>154</v>
      </c>
      <c r="C27" s="41" t="s">
        <v>54</v>
      </c>
      <c r="D27" s="43">
        <v>0</v>
      </c>
      <c r="E27" s="43">
        <v>0</v>
      </c>
    </row>
    <row r="28" spans="1:5" ht="18.75" customHeight="1">
      <c r="A28" s="46" t="s">
        <v>55</v>
      </c>
      <c r="B28" s="41">
        <v>157</v>
      </c>
      <c r="C28" s="41"/>
      <c r="D28" s="43">
        <v>0</v>
      </c>
      <c r="E28" s="43">
        <v>0</v>
      </c>
    </row>
    <row r="29" spans="1:5" ht="18.75" customHeight="1">
      <c r="A29" s="46" t="s">
        <v>56</v>
      </c>
      <c r="B29" s="41">
        <v>158</v>
      </c>
      <c r="C29" s="41"/>
      <c r="D29" s="43">
        <v>56532900</v>
      </c>
      <c r="E29" s="43">
        <v>56532900</v>
      </c>
    </row>
    <row r="30" spans="1:5" ht="30" customHeight="1">
      <c r="A30" s="44" t="s">
        <v>57</v>
      </c>
      <c r="B30" s="39">
        <v>200</v>
      </c>
      <c r="C30" s="41"/>
      <c r="D30" s="40">
        <f>D31+D37+D48+D53</f>
        <v>13437474082</v>
      </c>
      <c r="E30" s="40">
        <f>E31+E37+E48+E53</f>
        <v>547717185</v>
      </c>
    </row>
    <row r="31" spans="1:5" ht="18.75" customHeight="1">
      <c r="A31" s="45" t="s">
        <v>58</v>
      </c>
      <c r="B31" s="39">
        <v>210</v>
      </c>
      <c r="C31" s="41"/>
      <c r="D31" s="68">
        <f>SUM(D32:D36)</f>
        <v>190252000</v>
      </c>
      <c r="E31" s="68">
        <f>SUM(E32:E36)</f>
        <v>190252000</v>
      </c>
    </row>
    <row r="32" spans="1:5" ht="18.75" customHeight="1">
      <c r="A32" s="46" t="s">
        <v>59</v>
      </c>
      <c r="B32" s="41">
        <v>211</v>
      </c>
      <c r="C32" s="41"/>
      <c r="D32" s="43">
        <v>0</v>
      </c>
      <c r="E32" s="43">
        <v>0</v>
      </c>
    </row>
    <row r="33" spans="1:5" ht="18.75" customHeight="1">
      <c r="A33" s="46" t="s">
        <v>60</v>
      </c>
      <c r="B33" s="41">
        <v>212</v>
      </c>
      <c r="C33" s="41"/>
      <c r="D33" s="43">
        <v>0</v>
      </c>
      <c r="E33" s="43">
        <v>0</v>
      </c>
    </row>
    <row r="34" spans="1:5" ht="18.75" customHeight="1">
      <c r="A34" s="46" t="s">
        <v>61</v>
      </c>
      <c r="B34" s="41">
        <v>213</v>
      </c>
      <c r="C34" s="41" t="s">
        <v>62</v>
      </c>
      <c r="D34" s="43">
        <v>0</v>
      </c>
      <c r="E34" s="43">
        <v>0</v>
      </c>
    </row>
    <row r="35" spans="1:5" ht="18.75" customHeight="1">
      <c r="A35" s="46" t="s">
        <v>63</v>
      </c>
      <c r="B35" s="41">
        <v>218</v>
      </c>
      <c r="C35" s="41" t="s">
        <v>64</v>
      </c>
      <c r="D35" s="83">
        <v>190252000</v>
      </c>
      <c r="E35" s="83">
        <v>190252000</v>
      </c>
    </row>
    <row r="36" spans="1:5" ht="18.75" customHeight="1">
      <c r="A36" s="46" t="s">
        <v>65</v>
      </c>
      <c r="B36" s="41">
        <v>219</v>
      </c>
      <c r="C36" s="41"/>
      <c r="D36" s="43">
        <v>0</v>
      </c>
      <c r="E36" s="43">
        <v>0</v>
      </c>
    </row>
    <row r="37" spans="1:5" ht="18.75" customHeight="1">
      <c r="A37" s="45" t="s">
        <v>66</v>
      </c>
      <c r="B37" s="39">
        <v>220</v>
      </c>
      <c r="C37" s="41"/>
      <c r="D37" s="40">
        <f>+D38+D44+D47</f>
        <v>166278893</v>
      </c>
      <c r="E37" s="40">
        <f>+E38+E44+E47</f>
        <v>177879746</v>
      </c>
    </row>
    <row r="38" spans="1:5" ht="18.75" customHeight="1">
      <c r="A38" s="46" t="s">
        <v>67</v>
      </c>
      <c r="B38" s="41">
        <v>221</v>
      </c>
      <c r="C38" s="41" t="s">
        <v>68</v>
      </c>
      <c r="D38" s="43">
        <f>D39+D40</f>
        <v>166278893</v>
      </c>
      <c r="E38" s="43">
        <f>E39+E40</f>
        <v>177879746</v>
      </c>
    </row>
    <row r="39" spans="1:5" ht="18.75" customHeight="1">
      <c r="A39" s="47" t="s">
        <v>69</v>
      </c>
      <c r="B39" s="41">
        <v>222</v>
      </c>
      <c r="C39" s="41"/>
      <c r="D39" s="43">
        <v>1268171409</v>
      </c>
      <c r="E39" s="43">
        <v>1268171409</v>
      </c>
    </row>
    <row r="40" spans="1:5" ht="18.75" customHeight="1">
      <c r="A40" s="47" t="s">
        <v>70</v>
      </c>
      <c r="B40" s="41" t="s">
        <v>71</v>
      </c>
      <c r="C40" s="41"/>
      <c r="D40" s="83">
        <v>-1101892516</v>
      </c>
      <c r="E40" s="83">
        <v>-1090291663</v>
      </c>
    </row>
    <row r="41" spans="1:5" ht="18.75" customHeight="1">
      <c r="A41" s="46" t="s">
        <v>72</v>
      </c>
      <c r="B41" s="41">
        <v>224</v>
      </c>
      <c r="C41" s="41" t="s">
        <v>73</v>
      </c>
      <c r="D41" s="43">
        <v>0</v>
      </c>
      <c r="E41" s="43">
        <v>0</v>
      </c>
    </row>
    <row r="42" spans="1:5" ht="18.75" customHeight="1">
      <c r="A42" s="47" t="s">
        <v>69</v>
      </c>
      <c r="B42" s="41">
        <v>225</v>
      </c>
      <c r="C42" s="41"/>
      <c r="D42" s="43">
        <v>0</v>
      </c>
      <c r="E42" s="43">
        <v>0</v>
      </c>
    </row>
    <row r="43" spans="1:5" ht="18.75" customHeight="1">
      <c r="A43" s="47" t="s">
        <v>70</v>
      </c>
      <c r="B43" s="41" t="s">
        <v>74</v>
      </c>
      <c r="C43" s="41"/>
      <c r="D43" s="43">
        <v>0</v>
      </c>
      <c r="E43" s="43">
        <v>0</v>
      </c>
    </row>
    <row r="44" spans="1:5" ht="18.75" customHeight="1">
      <c r="A44" s="46" t="s">
        <v>75</v>
      </c>
      <c r="B44" s="41">
        <v>227</v>
      </c>
      <c r="C44" s="41" t="s">
        <v>76</v>
      </c>
      <c r="D44" s="43">
        <f>D45+D46</f>
        <v>0</v>
      </c>
      <c r="E44" s="43">
        <f>E45+E46</f>
        <v>0</v>
      </c>
    </row>
    <row r="45" spans="1:5" ht="18.75" customHeight="1">
      <c r="A45" s="47" t="s">
        <v>69</v>
      </c>
      <c r="B45" s="41">
        <v>228</v>
      </c>
      <c r="C45" s="41"/>
      <c r="D45" s="43">
        <v>345384000</v>
      </c>
      <c r="E45" s="43">
        <v>345384000</v>
      </c>
    </row>
    <row r="46" spans="1:5" ht="18.75" customHeight="1">
      <c r="A46" s="47" t="s">
        <v>70</v>
      </c>
      <c r="B46" s="41" t="s">
        <v>77</v>
      </c>
      <c r="C46" s="41"/>
      <c r="D46" s="43">
        <v>-345384000</v>
      </c>
      <c r="E46" s="43">
        <v>-345384000</v>
      </c>
    </row>
    <row r="47" spans="1:5" ht="18.75" customHeight="1">
      <c r="A47" s="46" t="s">
        <v>78</v>
      </c>
      <c r="B47" s="41">
        <v>230</v>
      </c>
      <c r="C47" s="41" t="s">
        <v>79</v>
      </c>
      <c r="D47" s="43">
        <v>0</v>
      </c>
      <c r="E47" s="43">
        <v>0</v>
      </c>
    </row>
    <row r="48" spans="1:5" ht="18.75" customHeight="1">
      <c r="A48" s="45" t="s">
        <v>80</v>
      </c>
      <c r="B48" s="39">
        <v>250</v>
      </c>
      <c r="C48" s="41" t="s">
        <v>81</v>
      </c>
      <c r="D48" s="68">
        <f>SUM(D49:D52)</f>
        <v>13000000000</v>
      </c>
      <c r="E48" s="68">
        <f>SUM(E49:E52)</f>
        <v>0</v>
      </c>
    </row>
    <row r="49" spans="1:6" ht="18.75" customHeight="1">
      <c r="A49" s="46" t="s">
        <v>82</v>
      </c>
      <c r="B49" s="41">
        <v>251</v>
      </c>
      <c r="C49" s="41"/>
      <c r="D49" s="43">
        <v>0</v>
      </c>
      <c r="E49" s="43">
        <v>0</v>
      </c>
    </row>
    <row r="50" spans="1:6" ht="18.75" customHeight="1">
      <c r="A50" s="46" t="s">
        <v>83</v>
      </c>
      <c r="B50" s="41">
        <v>252</v>
      </c>
      <c r="C50" s="41"/>
      <c r="D50" s="43">
        <v>0</v>
      </c>
      <c r="E50" s="43">
        <v>0</v>
      </c>
    </row>
    <row r="51" spans="1:6" ht="18.75" customHeight="1">
      <c r="A51" s="46" t="s">
        <v>84</v>
      </c>
      <c r="B51" s="41">
        <v>258</v>
      </c>
      <c r="C51" s="41"/>
      <c r="D51" s="43">
        <v>13000000000</v>
      </c>
      <c r="E51" s="43">
        <v>0</v>
      </c>
    </row>
    <row r="52" spans="1:6" ht="18.75" customHeight="1">
      <c r="A52" s="46" t="s">
        <v>85</v>
      </c>
      <c r="B52" s="41">
        <v>259</v>
      </c>
      <c r="C52" s="41"/>
      <c r="D52" s="43">
        <v>0</v>
      </c>
      <c r="E52" s="43">
        <v>0</v>
      </c>
    </row>
    <row r="53" spans="1:6" ht="18.75" customHeight="1">
      <c r="A53" s="45" t="s">
        <v>86</v>
      </c>
      <c r="B53" s="39">
        <v>260</v>
      </c>
      <c r="C53" s="41"/>
      <c r="D53" s="40">
        <f>D54+D55+D56</f>
        <v>80943189</v>
      </c>
      <c r="E53" s="40">
        <f>E54+E55+E56</f>
        <v>179585439</v>
      </c>
    </row>
    <row r="54" spans="1:6" ht="18.75" customHeight="1">
      <c r="A54" s="46" t="s">
        <v>87</v>
      </c>
      <c r="B54" s="41">
        <v>261</v>
      </c>
      <c r="C54" s="41" t="s">
        <v>88</v>
      </c>
      <c r="D54" s="43">
        <v>0</v>
      </c>
      <c r="E54" s="43">
        <v>0</v>
      </c>
    </row>
    <row r="55" spans="1:6" ht="18.75" customHeight="1">
      <c r="A55" s="46" t="s">
        <v>89</v>
      </c>
      <c r="B55" s="41">
        <v>262</v>
      </c>
      <c r="C55" s="41" t="s">
        <v>90</v>
      </c>
      <c r="D55" s="43">
        <v>80943189</v>
      </c>
      <c r="E55" s="43">
        <v>179585439</v>
      </c>
    </row>
    <row r="56" spans="1:6" ht="18.75" customHeight="1">
      <c r="A56" s="46" t="s">
        <v>91</v>
      </c>
      <c r="B56" s="41">
        <v>268</v>
      </c>
      <c r="C56" s="41"/>
      <c r="D56" s="43">
        <v>0</v>
      </c>
      <c r="E56" s="43">
        <v>0</v>
      </c>
    </row>
    <row r="57" spans="1:6" s="48" customFormat="1" ht="18.75" customHeight="1">
      <c r="A57" s="39" t="s">
        <v>92</v>
      </c>
      <c r="B57" s="39">
        <v>270</v>
      </c>
      <c r="C57" s="39"/>
      <c r="D57" s="40">
        <f>D9+D30</f>
        <v>44160417207</v>
      </c>
      <c r="E57" s="40">
        <f>E9+E30</f>
        <v>42634603062</v>
      </c>
      <c r="F57" s="56"/>
    </row>
    <row r="58" spans="1:6" s="87" customFormat="1" ht="18.75" customHeight="1">
      <c r="A58" s="84" t="s">
        <v>93</v>
      </c>
      <c r="B58" s="85"/>
      <c r="C58" s="85"/>
      <c r="D58" s="86"/>
      <c r="E58" s="86"/>
    </row>
    <row r="59" spans="1:6" ht="18.75" customHeight="1">
      <c r="A59" s="45" t="s">
        <v>94</v>
      </c>
      <c r="B59" s="39">
        <v>300</v>
      </c>
      <c r="C59" s="41"/>
      <c r="D59" s="40">
        <f>D60+D73</f>
        <v>1090157780</v>
      </c>
      <c r="E59" s="40">
        <f>E60+E73</f>
        <v>1660632407</v>
      </c>
    </row>
    <row r="60" spans="1:6" ht="18.75" customHeight="1">
      <c r="A60" s="45" t="s">
        <v>95</v>
      </c>
      <c r="B60" s="39">
        <v>310</v>
      </c>
      <c r="C60" s="41"/>
      <c r="D60" s="40">
        <f>SUM(D61:D68)</f>
        <v>1078657780</v>
      </c>
      <c r="E60" s="40">
        <f>SUM(E61:E68)</f>
        <v>1649132407</v>
      </c>
    </row>
    <row r="61" spans="1:6" ht="18.75" customHeight="1">
      <c r="A61" s="46" t="s">
        <v>96</v>
      </c>
      <c r="B61" s="41">
        <v>311</v>
      </c>
      <c r="C61" s="41" t="s">
        <v>97</v>
      </c>
      <c r="D61" s="43">
        <v>0</v>
      </c>
      <c r="E61" s="43">
        <v>0</v>
      </c>
    </row>
    <row r="62" spans="1:6" ht="18.75" customHeight="1">
      <c r="A62" s="46" t="s">
        <v>98</v>
      </c>
      <c r="B62" s="41">
        <v>312</v>
      </c>
      <c r="C62" s="41"/>
      <c r="D62" s="43">
        <v>4000000</v>
      </c>
      <c r="E62" s="43">
        <v>4994021</v>
      </c>
    </row>
    <row r="63" spans="1:6" ht="18.75" customHeight="1">
      <c r="A63" s="46" t="s">
        <v>99</v>
      </c>
      <c r="B63" s="41">
        <v>313</v>
      </c>
      <c r="C63" s="41"/>
      <c r="D63" s="43">
        <v>0</v>
      </c>
      <c r="E63" s="43">
        <v>0</v>
      </c>
    </row>
    <row r="64" spans="1:6" ht="18.75" customHeight="1">
      <c r="A64" s="46" t="s">
        <v>100</v>
      </c>
      <c r="B64" s="41">
        <v>314</v>
      </c>
      <c r="C64" s="41" t="s">
        <v>101</v>
      </c>
      <c r="D64" s="83">
        <v>476651235</v>
      </c>
      <c r="E64" s="83">
        <v>517783442</v>
      </c>
    </row>
    <row r="65" spans="1:5" ht="18.75" customHeight="1">
      <c r="A65" s="46" t="s">
        <v>102</v>
      </c>
      <c r="B65" s="41">
        <v>315</v>
      </c>
      <c r="C65" s="41"/>
      <c r="D65" s="83">
        <v>134944643</v>
      </c>
      <c r="E65" s="83">
        <v>211753643</v>
      </c>
    </row>
    <row r="66" spans="1:5" ht="18.75" customHeight="1">
      <c r="A66" s="46" t="s">
        <v>103</v>
      </c>
      <c r="B66" s="41">
        <v>316</v>
      </c>
      <c r="C66" s="41" t="s">
        <v>104</v>
      </c>
      <c r="D66" s="43">
        <v>404715937</v>
      </c>
      <c r="E66" s="43">
        <v>897927187</v>
      </c>
    </row>
    <row r="67" spans="1:5" ht="18.75" customHeight="1">
      <c r="A67" s="46" t="s">
        <v>105</v>
      </c>
      <c r="B67" s="41">
        <v>317</v>
      </c>
      <c r="C67" s="41"/>
      <c r="D67" s="43">
        <v>39931965</v>
      </c>
      <c r="E67" s="43">
        <v>8968114</v>
      </c>
    </row>
    <row r="68" spans="1:5" ht="18.75" customHeight="1">
      <c r="A68" s="46" t="s">
        <v>106</v>
      </c>
      <c r="B68" s="41">
        <v>319</v>
      </c>
      <c r="C68" s="41" t="s">
        <v>107</v>
      </c>
      <c r="D68" s="43">
        <v>18414000</v>
      </c>
      <c r="E68" s="43">
        <v>7706000</v>
      </c>
    </row>
    <row r="69" spans="1:5" ht="18.75" customHeight="1">
      <c r="A69" s="46" t="s">
        <v>108</v>
      </c>
      <c r="B69" s="41">
        <v>320</v>
      </c>
      <c r="C69" s="41"/>
      <c r="D69" s="43">
        <v>0</v>
      </c>
      <c r="E69" s="43">
        <v>0</v>
      </c>
    </row>
    <row r="70" spans="1:5" ht="18.75" customHeight="1">
      <c r="A70" s="46" t="s">
        <v>109</v>
      </c>
      <c r="B70" s="41">
        <v>323</v>
      </c>
      <c r="C70" s="41"/>
      <c r="D70" s="43">
        <v>0</v>
      </c>
      <c r="E70" s="43">
        <v>0</v>
      </c>
    </row>
    <row r="71" spans="1:5" ht="18.75" customHeight="1">
      <c r="A71" s="46" t="s">
        <v>110</v>
      </c>
      <c r="B71" s="41">
        <v>327</v>
      </c>
      <c r="C71" s="41"/>
      <c r="D71" s="43">
        <v>0</v>
      </c>
      <c r="E71" s="43">
        <v>0</v>
      </c>
    </row>
    <row r="72" spans="1:5" ht="18.75" customHeight="1">
      <c r="A72" s="46" t="s">
        <v>111</v>
      </c>
      <c r="B72" s="41">
        <v>328</v>
      </c>
      <c r="C72" s="41"/>
      <c r="D72" s="43">
        <v>0</v>
      </c>
      <c r="E72" s="43">
        <v>0</v>
      </c>
    </row>
    <row r="73" spans="1:5" ht="18.75" customHeight="1">
      <c r="A73" s="45" t="s">
        <v>112</v>
      </c>
      <c r="B73" s="39">
        <v>330</v>
      </c>
      <c r="C73" s="41"/>
      <c r="D73" s="68">
        <f>SUM(D75:D83)</f>
        <v>11500000</v>
      </c>
      <c r="E73" s="68">
        <f>SUM(E75:E83)</f>
        <v>11500000</v>
      </c>
    </row>
    <row r="74" spans="1:5" ht="18.75" customHeight="1">
      <c r="A74" s="46" t="s">
        <v>113</v>
      </c>
      <c r="B74" s="41">
        <v>331</v>
      </c>
      <c r="C74" s="41"/>
      <c r="D74" s="43">
        <v>0</v>
      </c>
      <c r="E74" s="43">
        <v>0</v>
      </c>
    </row>
    <row r="75" spans="1:5" ht="18.75" customHeight="1">
      <c r="A75" s="46" t="s">
        <v>114</v>
      </c>
      <c r="B75" s="41">
        <v>332</v>
      </c>
      <c r="C75" s="41" t="s">
        <v>115</v>
      </c>
      <c r="D75" s="43">
        <v>0</v>
      </c>
      <c r="E75" s="43">
        <v>0</v>
      </c>
    </row>
    <row r="76" spans="1:5" ht="18.75" customHeight="1">
      <c r="A76" s="46" t="s">
        <v>116</v>
      </c>
      <c r="B76" s="41">
        <v>333</v>
      </c>
      <c r="C76" s="41"/>
      <c r="D76" s="43">
        <v>0</v>
      </c>
      <c r="E76" s="43">
        <v>0</v>
      </c>
    </row>
    <row r="77" spans="1:5" ht="18.75" customHeight="1">
      <c r="A77" s="46" t="s">
        <v>117</v>
      </c>
      <c r="B77" s="41">
        <v>334</v>
      </c>
      <c r="C77" s="41" t="s">
        <v>118</v>
      </c>
      <c r="D77" s="43">
        <v>0</v>
      </c>
      <c r="E77" s="43">
        <v>0</v>
      </c>
    </row>
    <row r="78" spans="1:5" ht="18.75" customHeight="1">
      <c r="A78" s="46" t="s">
        <v>119</v>
      </c>
      <c r="B78" s="41">
        <v>335</v>
      </c>
      <c r="C78" s="41" t="s">
        <v>90</v>
      </c>
      <c r="D78" s="43">
        <v>0</v>
      </c>
      <c r="E78" s="43">
        <v>0</v>
      </c>
    </row>
    <row r="79" spans="1:5" ht="18.75" customHeight="1">
      <c r="A79" s="46" t="s">
        <v>120</v>
      </c>
      <c r="B79" s="41">
        <v>336</v>
      </c>
      <c r="C79" s="41"/>
      <c r="D79" s="43">
        <v>0</v>
      </c>
      <c r="E79" s="43">
        <v>0</v>
      </c>
    </row>
    <row r="80" spans="1:5" ht="18.75" customHeight="1">
      <c r="A80" s="46" t="s">
        <v>121</v>
      </c>
      <c r="B80" s="41">
        <v>337</v>
      </c>
      <c r="C80" s="41"/>
      <c r="D80" s="43">
        <v>11500000</v>
      </c>
      <c r="E80" s="43">
        <v>11500000</v>
      </c>
    </row>
    <row r="81" spans="1:6" ht="18.75" customHeight="1">
      <c r="A81" s="46" t="s">
        <v>122</v>
      </c>
      <c r="B81" s="41">
        <v>338</v>
      </c>
      <c r="C81" s="41"/>
      <c r="D81" s="43">
        <v>0</v>
      </c>
      <c r="E81" s="43">
        <v>0</v>
      </c>
    </row>
    <row r="82" spans="1:6" ht="18.75" customHeight="1">
      <c r="A82" s="46" t="s">
        <v>123</v>
      </c>
      <c r="B82" s="41">
        <v>339</v>
      </c>
      <c r="C82" s="41"/>
      <c r="D82" s="43">
        <v>0</v>
      </c>
      <c r="E82" s="43">
        <v>0</v>
      </c>
    </row>
    <row r="83" spans="1:6" ht="26.25" customHeight="1">
      <c r="A83" s="46" t="s">
        <v>124</v>
      </c>
      <c r="B83" s="41">
        <v>359</v>
      </c>
      <c r="C83" s="41" t="s">
        <v>125</v>
      </c>
      <c r="D83" s="43">
        <v>0</v>
      </c>
      <c r="E83" s="43">
        <v>0</v>
      </c>
    </row>
    <row r="84" spans="1:6" ht="18.75" customHeight="1">
      <c r="A84" s="45" t="s">
        <v>126</v>
      </c>
      <c r="B84" s="39">
        <v>400</v>
      </c>
      <c r="C84" s="41"/>
      <c r="D84" s="40">
        <f>SUM(D85:D94)</f>
        <v>43070259427</v>
      </c>
      <c r="E84" s="40">
        <f>SUM(E85:E94)</f>
        <v>40973970655</v>
      </c>
    </row>
    <row r="85" spans="1:6" ht="18.75" customHeight="1">
      <c r="A85" s="46" t="s">
        <v>127</v>
      </c>
      <c r="B85" s="41">
        <v>411</v>
      </c>
      <c r="C85" s="41"/>
      <c r="D85" s="43">
        <v>26000000000</v>
      </c>
      <c r="E85" s="43">
        <v>26000000000</v>
      </c>
    </row>
    <row r="86" spans="1:6" ht="18.75" customHeight="1">
      <c r="A86" s="46" t="s">
        <v>128</v>
      </c>
      <c r="B86" s="41">
        <v>412</v>
      </c>
      <c r="C86" s="41"/>
      <c r="D86" s="43"/>
      <c r="E86" s="43"/>
    </row>
    <row r="87" spans="1:6" ht="18.75" customHeight="1">
      <c r="A87" s="46" t="s">
        <v>129</v>
      </c>
      <c r="B87" s="41">
        <v>413</v>
      </c>
      <c r="C87" s="41"/>
      <c r="D87" s="43"/>
      <c r="E87" s="43"/>
    </row>
    <row r="88" spans="1:6" ht="18.75" customHeight="1">
      <c r="A88" s="46" t="s">
        <v>130</v>
      </c>
      <c r="B88" s="41">
        <v>414</v>
      </c>
      <c r="C88" s="41"/>
      <c r="D88" s="43"/>
      <c r="E88" s="43"/>
    </row>
    <row r="89" spans="1:6" ht="18.75" customHeight="1">
      <c r="A89" s="46" t="s">
        <v>131</v>
      </c>
      <c r="B89" s="41">
        <v>415</v>
      </c>
      <c r="C89" s="41"/>
      <c r="D89" s="43"/>
      <c r="E89" s="43"/>
    </row>
    <row r="90" spans="1:6" ht="18.75" customHeight="1">
      <c r="A90" s="46" t="s">
        <v>132</v>
      </c>
      <c r="B90" s="41">
        <v>416</v>
      </c>
      <c r="C90" s="41"/>
      <c r="D90" s="43"/>
      <c r="E90" s="43"/>
    </row>
    <row r="91" spans="1:6" ht="18.75" customHeight="1">
      <c r="A91" s="46" t="s">
        <v>133</v>
      </c>
      <c r="B91" s="41">
        <v>417</v>
      </c>
      <c r="C91" s="41"/>
      <c r="D91" s="43"/>
      <c r="E91" s="43"/>
    </row>
    <row r="92" spans="1:6" ht="18.75" customHeight="1">
      <c r="A92" s="46" t="s">
        <v>134</v>
      </c>
      <c r="B92" s="41">
        <v>418</v>
      </c>
      <c r="C92" s="41"/>
      <c r="D92" s="83">
        <v>853512970</v>
      </c>
      <c r="E92" s="83">
        <v>748698531</v>
      </c>
      <c r="F92" s="92"/>
    </row>
    <row r="93" spans="1:6" ht="18.75" customHeight="1">
      <c r="A93" s="46" t="s">
        <v>135</v>
      </c>
      <c r="B93" s="41">
        <v>419</v>
      </c>
      <c r="C93" s="41"/>
      <c r="D93" s="83">
        <v>853512970</v>
      </c>
      <c r="E93" s="83">
        <v>748698531</v>
      </c>
      <c r="F93" s="92"/>
    </row>
    <row r="94" spans="1:6" ht="18.75" customHeight="1">
      <c r="A94" s="46" t="s">
        <v>136</v>
      </c>
      <c r="B94" s="41">
        <v>420</v>
      </c>
      <c r="C94" s="41"/>
      <c r="D94" s="83">
        <v>15363233487</v>
      </c>
      <c r="E94" s="83">
        <v>13476573593</v>
      </c>
      <c r="F94" s="92"/>
    </row>
    <row r="95" spans="1:6" ht="18.75" customHeight="1">
      <c r="A95" s="45" t="s">
        <v>137</v>
      </c>
      <c r="B95" s="39">
        <v>440</v>
      </c>
      <c r="C95" s="41"/>
      <c r="D95" s="40">
        <f>D59+D84</f>
        <v>44160417207</v>
      </c>
      <c r="E95" s="40">
        <f>E59+E84</f>
        <v>42634603062</v>
      </c>
    </row>
    <row r="96" spans="1:6" ht="18.75" customHeight="1">
      <c r="D96" s="36">
        <f>+D57-D95</f>
        <v>0</v>
      </c>
      <c r="E96" s="36">
        <f>+E57-E95</f>
        <v>0</v>
      </c>
    </row>
    <row r="97" spans="1:5" ht="18.75" customHeight="1">
      <c r="A97" s="109" t="s">
        <v>138</v>
      </c>
      <c r="B97" s="109"/>
      <c r="C97" s="109"/>
      <c r="D97" s="109"/>
      <c r="E97" s="109"/>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43">
        <v>1247656203</v>
      </c>
      <c r="E117" s="43">
        <v>2365222439</v>
      </c>
    </row>
    <row r="118" spans="1:5" ht="18.75" customHeight="1">
      <c r="A118" s="49" t="s">
        <v>161</v>
      </c>
      <c r="B118" s="41"/>
      <c r="C118" s="41">
        <v>31</v>
      </c>
      <c r="D118" s="50">
        <v>12102265.169100046</v>
      </c>
      <c r="E118" s="50">
        <v>25071357.85340023</v>
      </c>
    </row>
    <row r="119" spans="1:5" ht="18.75" customHeight="1">
      <c r="A119" s="49" t="s">
        <v>162</v>
      </c>
      <c r="B119" s="41"/>
      <c r="C119" s="41">
        <v>32</v>
      </c>
      <c r="D119" s="50">
        <v>1235553937.8309</v>
      </c>
      <c r="E119" s="50">
        <v>2340151081.1465998</v>
      </c>
    </row>
    <row r="120" spans="1:5" ht="18.75" customHeight="1">
      <c r="A120" s="46" t="s">
        <v>163</v>
      </c>
      <c r="B120" s="41" t="s">
        <v>164</v>
      </c>
      <c r="C120" s="41">
        <v>40</v>
      </c>
      <c r="D120" s="43">
        <v>100000000000</v>
      </c>
      <c r="E120" s="43">
        <v>99000000000</v>
      </c>
    </row>
    <row r="121" spans="1:5" ht="18.75" customHeight="1">
      <c r="A121" s="49" t="s">
        <v>165</v>
      </c>
      <c r="B121" s="41"/>
      <c r="C121" s="41">
        <v>41</v>
      </c>
      <c r="D121" s="50">
        <v>970000000</v>
      </c>
      <c r="E121" s="50">
        <v>1049400000</v>
      </c>
    </row>
    <row r="122" spans="1:5" ht="18.75" customHeight="1">
      <c r="A122" s="49" t="s">
        <v>166</v>
      </c>
      <c r="B122" s="41"/>
      <c r="C122" s="41">
        <v>42</v>
      </c>
      <c r="D122" s="50">
        <v>99030000000</v>
      </c>
      <c r="E122" s="50">
        <v>97950600000</v>
      </c>
    </row>
    <row r="123" spans="1:5" ht="18.75" customHeight="1">
      <c r="A123" s="46" t="s">
        <v>167</v>
      </c>
      <c r="B123" s="41" t="s">
        <v>168</v>
      </c>
      <c r="C123" s="41">
        <v>50</v>
      </c>
      <c r="D123" s="43">
        <v>3762769865</v>
      </c>
      <c r="E123" s="43">
        <v>2319128767</v>
      </c>
    </row>
    <row r="124" spans="1:5" ht="18.75" customHeight="1">
      <c r="A124" s="46" t="s">
        <v>169</v>
      </c>
      <c r="B124" s="41" t="s">
        <v>170</v>
      </c>
      <c r="C124" s="41">
        <v>51</v>
      </c>
      <c r="D124" s="43">
        <v>354304246</v>
      </c>
      <c r="E124" s="43">
        <v>262852783</v>
      </c>
    </row>
    <row r="125" spans="1:5" ht="18.75" customHeight="1">
      <c r="C125" s="102" t="s">
        <v>266</v>
      </c>
      <c r="D125" s="102"/>
      <c r="E125" s="102"/>
    </row>
    <row r="126" spans="1:5" s="48" customFormat="1" ht="18.75" customHeight="1">
      <c r="A126" s="51" t="s">
        <v>253</v>
      </c>
      <c r="C126" s="106" t="s">
        <v>263</v>
      </c>
      <c r="D126" s="106"/>
      <c r="E126" s="106"/>
    </row>
    <row r="127" spans="1:5" s="53" customFormat="1" ht="18.75" customHeight="1">
      <c r="A127" s="52" t="s">
        <v>27</v>
      </c>
      <c r="C127" s="102" t="s">
        <v>28</v>
      </c>
      <c r="D127" s="102"/>
      <c r="E127" s="102"/>
    </row>
    <row r="128" spans="1:5" ht="18.75" customHeight="1"/>
    <row r="129" spans="1:5" ht="18.75" customHeight="1"/>
    <row r="130" spans="1:5" ht="18.75" customHeight="1"/>
    <row r="131" spans="1:5" ht="18.75" customHeight="1"/>
    <row r="132" spans="1:5" ht="18.75" customHeight="1">
      <c r="A132" s="32" t="s">
        <v>255</v>
      </c>
      <c r="C132" s="106" t="s">
        <v>265</v>
      </c>
      <c r="D132" s="106"/>
      <c r="E132" s="106"/>
    </row>
    <row r="133" spans="1:5" ht="18.75" customHeight="1"/>
    <row r="134" spans="1:5" ht="18.75" customHeight="1"/>
  </sheetData>
  <mergeCells count="8">
    <mergeCell ref="C132:E132"/>
    <mergeCell ref="D1:E1"/>
    <mergeCell ref="A2:E2"/>
    <mergeCell ref="A3:E3"/>
    <mergeCell ref="C127:E127"/>
    <mergeCell ref="A97:E97"/>
    <mergeCell ref="C125:E125"/>
    <mergeCell ref="C126:E126"/>
  </mergeCells>
  <dataValidations count="10">
    <dataValidation type="textLength" errorStyle="information" allowBlank="1" showInputMessage="1" showErrorMessage="1" error="XLBVal:6=3000000_x000d__x000a_" sqref="D66:E66" xr:uid="{00000000-0002-0000-0100-000000000000}">
      <formula1>0</formula1>
      <formula2>300</formula2>
    </dataValidation>
    <dataValidation type="textLength" errorStyle="information" allowBlank="1" showInputMessage="1" showErrorMessage="1" error="XLBVal:6=9750000000_x000d__x000a_" sqref="D11:E11" xr:uid="{00000000-0002-0000-0100-000001000000}">
      <formula1>0</formula1>
      <formula2>300</formula2>
    </dataValidation>
    <dataValidation type="textLength" errorStyle="information" allowBlank="1" showInputMessage="1" showErrorMessage="1" error="XLBVal:6=32671000_x000d__x000a_" sqref="D21:E21" xr:uid="{00000000-0002-0000-0100-000002000000}">
      <formula1>0</formula1>
      <formula2>300</formula2>
    </dataValidation>
    <dataValidation type="textLength" errorStyle="information" allowBlank="1" showInputMessage="1" showErrorMessage="1" error="XLBVal:6=5000000000_x000d__x000a_" sqref="D12:E12" xr:uid="{00000000-0002-0000-0100-000003000000}">
      <formula1>0</formula1>
      <formula2>300</formula2>
    </dataValidation>
    <dataValidation type="textLength" errorStyle="information" allowBlank="1" showInputMessage="1" showErrorMessage="1" error="XLBVal:2=0_x000d__x000a_" sqref="D22:E29 D61:E63 D17:E20 D32:E36 D74:E83 D85:E93 D41:E42 D54:E56 D39:E39 D67:E72 D50:E51 D45:E47 D15:E15" xr:uid="{00000000-0002-0000-0100-000004000000}">
      <formula1>0</formula1>
      <formula2>300</formula2>
    </dataValidation>
    <dataValidation type="textLength" errorStyle="information" allowBlank="1" showInputMessage="1" showErrorMessage="1" error="XLBVal:6=310819167_x000d__x000a_" sqref="D65:E65" xr:uid="{00000000-0002-0000-0100-000005000000}">
      <formula1>0</formula1>
      <formula2>300</formula2>
    </dataValidation>
    <dataValidation type="textLength" errorStyle="information" allowBlank="1" showInputMessage="1" showErrorMessage="1" error="XLBVal:6=77735000_x000d__x000a_" sqref="D64:E64"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D94:E94"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abSelected="1" topLeftCell="A13" workbookViewId="0">
      <selection activeCell="D13" sqref="D13"/>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2" t="s">
        <v>261</v>
      </c>
      <c r="B1" s="112"/>
      <c r="C1" s="1"/>
    </row>
    <row r="2" spans="1:10" s="2" customFormat="1" ht="31.5">
      <c r="A2" s="3" t="s">
        <v>171</v>
      </c>
      <c r="B2" s="4"/>
    </row>
    <row r="3" spans="1:10" s="2" customFormat="1">
      <c r="A3" s="3" t="s">
        <v>172</v>
      </c>
      <c r="B3" s="5"/>
    </row>
    <row r="4" spans="1:10" s="2" customFormat="1">
      <c r="A4" s="6"/>
      <c r="B4" s="4"/>
    </row>
    <row r="5" spans="1:10" s="2" customFormat="1" ht="18.75">
      <c r="A5" s="113" t="s">
        <v>173</v>
      </c>
      <c r="B5" s="113"/>
      <c r="C5" s="113"/>
      <c r="D5" s="113"/>
      <c r="E5" s="113"/>
    </row>
    <row r="6" spans="1:10" s="2" customFormat="1">
      <c r="A6" s="114" t="s">
        <v>174</v>
      </c>
      <c r="B6" s="114"/>
      <c r="C6" s="114"/>
      <c r="D6" s="114"/>
      <c r="E6" s="114"/>
    </row>
    <row r="7" spans="1:10" s="2" customFormat="1">
      <c r="A7" s="115" t="s">
        <v>272</v>
      </c>
      <c r="B7" s="115"/>
      <c r="C7" s="115"/>
      <c r="D7" s="115"/>
      <c r="E7" s="115"/>
    </row>
    <row r="8" spans="1:10" s="2" customFormat="1">
      <c r="A8" s="7"/>
      <c r="B8" s="4"/>
    </row>
    <row r="9" spans="1:10" s="2" customFormat="1" ht="27.75" customHeight="1">
      <c r="A9" s="8" t="s">
        <v>2</v>
      </c>
      <c r="B9" s="9" t="s">
        <v>3</v>
      </c>
      <c r="C9" s="8" t="s">
        <v>4</v>
      </c>
      <c r="D9" s="95" t="s">
        <v>268</v>
      </c>
      <c r="E9" s="96"/>
      <c r="H9" s="95" t="s">
        <v>264</v>
      </c>
      <c r="I9" s="96"/>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2620360966</v>
      </c>
      <c r="E13" s="17">
        <v>1443420065</v>
      </c>
      <c r="H13" s="17">
        <v>2620360966</v>
      </c>
      <c r="I13" s="17">
        <v>1443420065</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11600853</v>
      </c>
      <c r="E15" s="19">
        <v>34037759</v>
      </c>
      <c r="H15" s="19">
        <v>11600853</v>
      </c>
      <c r="I15" s="19">
        <v>34037759</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-677737318</v>
      </c>
      <c r="E18" s="19">
        <v>-571171954</v>
      </c>
      <c r="H18" s="19">
        <v>-677737318</v>
      </c>
      <c r="I18" s="19">
        <v>-571171954</v>
      </c>
      <c r="J18" s="93"/>
    </row>
    <row r="19" spans="1:10" s="4" customFormat="1" ht="27.75" customHeight="1">
      <c r="A19" s="18" t="s">
        <v>188</v>
      </c>
      <c r="B19" s="13" t="s">
        <v>189</v>
      </c>
      <c r="C19" s="11"/>
      <c r="D19" s="82">
        <v>0</v>
      </c>
      <c r="E19" s="82">
        <v>0</v>
      </c>
      <c r="H19" s="82"/>
      <c r="I19" s="82">
        <v>0</v>
      </c>
      <c r="J19" s="93"/>
    </row>
    <row r="20" spans="1:10" s="4" customFormat="1" ht="31.5" customHeight="1">
      <c r="A20" s="15" t="s">
        <v>190</v>
      </c>
      <c r="B20" s="20" t="s">
        <v>191</v>
      </c>
      <c r="C20" s="11"/>
      <c r="D20" s="17">
        <f>SUM(D13:D18)</f>
        <v>1954224501</v>
      </c>
      <c r="E20" s="17">
        <v>906285870</v>
      </c>
      <c r="H20" s="17">
        <f>SUM(H13:H18)</f>
        <v>1954224501</v>
      </c>
      <c r="I20" s="17">
        <f>SUM(I13:I18)</f>
        <v>906285870</v>
      </c>
      <c r="J20" s="93"/>
    </row>
    <row r="21" spans="1:10" s="4" customFormat="1" ht="27.75" customHeight="1">
      <c r="A21" s="18" t="s">
        <v>192</v>
      </c>
      <c r="B21" s="13" t="s">
        <v>193</v>
      </c>
      <c r="C21" s="11"/>
      <c r="D21" s="19">
        <v>-1198255414</v>
      </c>
      <c r="E21" s="19">
        <v>894999</v>
      </c>
      <c r="H21" s="19">
        <v>-1198255414</v>
      </c>
      <c r="I21" s="19">
        <v>894999</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-592039664</v>
      </c>
      <c r="E23" s="19">
        <v>96744160</v>
      </c>
      <c r="H23" s="19">
        <v>-592039664</v>
      </c>
      <c r="I23" s="19">
        <v>96744160</v>
      </c>
      <c r="J23" s="93"/>
    </row>
    <row r="24" spans="1:10" s="4" customFormat="1" ht="27.75" customHeight="1">
      <c r="A24" s="18" t="s">
        <v>198</v>
      </c>
      <c r="B24" s="13" t="s">
        <v>199</v>
      </c>
      <c r="C24" s="11"/>
      <c r="D24" s="21">
        <v>-114516753</v>
      </c>
      <c r="E24" s="21">
        <v>38495832</v>
      </c>
      <c r="H24" s="21">
        <v>-114516753</v>
      </c>
      <c r="I24" s="21">
        <v>38495832</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-403864907</v>
      </c>
      <c r="E26" s="19">
        <v>-319041920</v>
      </c>
      <c r="H26" s="19">
        <v>-403864907</v>
      </c>
      <c r="I26" s="19">
        <v>-319041920</v>
      </c>
      <c r="J26" s="93"/>
    </row>
    <row r="27" spans="1:10" s="4" customFormat="1" ht="27.75" customHeight="1">
      <c r="A27" s="18" t="s">
        <v>204</v>
      </c>
      <c r="B27" s="13" t="s">
        <v>205</v>
      </c>
      <c r="C27" s="11"/>
      <c r="D27" s="19">
        <v>0</v>
      </c>
      <c r="E27" s="19">
        <v>0</v>
      </c>
      <c r="H27" s="19"/>
      <c r="I27" s="19">
        <v>0</v>
      </c>
      <c r="J27" s="93"/>
    </row>
    <row r="28" spans="1:10" s="54" customFormat="1" ht="27.75" customHeight="1">
      <c r="A28" s="18" t="s">
        <v>206</v>
      </c>
      <c r="B28" s="13" t="s">
        <v>207</v>
      </c>
      <c r="C28" s="9"/>
      <c r="D28" s="19">
        <v>0</v>
      </c>
      <c r="E28" s="19">
        <v>0</v>
      </c>
      <c r="H28" s="19"/>
      <c r="I28" s="19">
        <v>0</v>
      </c>
      <c r="J28" s="93"/>
    </row>
    <row r="29" spans="1:10" s="4" customFormat="1" ht="32.25" customHeight="1">
      <c r="A29" s="15" t="s">
        <v>208</v>
      </c>
      <c r="B29" s="16" t="s">
        <v>209</v>
      </c>
      <c r="C29" s="11"/>
      <c r="D29" s="17">
        <f>SUM(D20:D28)</f>
        <v>-354452237</v>
      </c>
      <c r="E29" s="17">
        <v>723378941</v>
      </c>
      <c r="H29" s="17">
        <f>SUM(H20:H28)</f>
        <v>-354452237</v>
      </c>
      <c r="I29" s="17">
        <f>SUM(I20:I28)</f>
        <v>723378941</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-3000000000</v>
      </c>
      <c r="E35" s="19">
        <v>-1000000000</v>
      </c>
      <c r="H35" s="19">
        <v>-3000000000</v>
      </c>
      <c r="I35" s="19">
        <v>-1000000000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1731806849</v>
      </c>
      <c r="E37" s="19">
        <v>1511318226</v>
      </c>
      <c r="H37" s="19">
        <v>1731806849</v>
      </c>
      <c r="I37" s="19">
        <v>1511318226</v>
      </c>
      <c r="J37" s="93"/>
    </row>
    <row r="38" spans="1:10" s="4" customFormat="1" ht="27.75" customHeight="1">
      <c r="A38" s="15" t="s">
        <v>225</v>
      </c>
      <c r="B38" s="20" t="s">
        <v>226</v>
      </c>
      <c r="C38" s="11"/>
      <c r="D38" s="17">
        <f>SUM(D31:D37)</f>
        <v>-1268193151</v>
      </c>
      <c r="E38" s="17">
        <v>511318226</v>
      </c>
      <c r="F38" s="54"/>
      <c r="G38" s="54"/>
      <c r="H38" s="17">
        <f>SUM(H31:H37)</f>
        <v>-1268193151</v>
      </c>
      <c r="I38" s="17">
        <f>SUM(I31:I37)</f>
        <v>511318226</v>
      </c>
      <c r="J38" s="93"/>
    </row>
    <row r="39" spans="1:10" s="4" customFormat="1" ht="27.75" customHeight="1">
      <c r="A39" s="12" t="s">
        <v>227</v>
      </c>
      <c r="B39" s="13" t="s">
        <v>228</v>
      </c>
      <c r="C39" s="11"/>
      <c r="D39" s="19">
        <v>0</v>
      </c>
      <c r="E39" s="19">
        <v>0</v>
      </c>
      <c r="H39" s="19"/>
      <c r="I39" s="19">
        <v>0</v>
      </c>
      <c r="J39" s="93"/>
    </row>
    <row r="40" spans="1:10" s="54" customFormat="1" ht="32.25" customHeight="1">
      <c r="A40" s="18" t="s">
        <v>229</v>
      </c>
      <c r="B40" s="13" t="s">
        <v>230</v>
      </c>
      <c r="C40" s="9"/>
      <c r="D40" s="19">
        <v>0</v>
      </c>
      <c r="E40" s="19">
        <v>0</v>
      </c>
      <c r="H40" s="19"/>
      <c r="I40" s="19">
        <v>0</v>
      </c>
      <c r="J40" s="93"/>
    </row>
    <row r="41" spans="1:10" s="54" customFormat="1" ht="32.25" customHeight="1">
      <c r="A41" s="18" t="s">
        <v>231</v>
      </c>
      <c r="B41" s="13" t="s">
        <v>232</v>
      </c>
      <c r="C41" s="9"/>
      <c r="D41" s="19">
        <v>0</v>
      </c>
      <c r="E41" s="19">
        <v>0</v>
      </c>
      <c r="H41" s="19"/>
      <c r="I41" s="19">
        <v>0</v>
      </c>
      <c r="J41" s="93"/>
    </row>
    <row r="42" spans="1:10" s="54" customFormat="1" ht="27.75" customHeight="1">
      <c r="A42" s="18" t="s">
        <v>233</v>
      </c>
      <c r="B42" s="13" t="s">
        <v>234</v>
      </c>
      <c r="C42" s="9"/>
      <c r="D42" s="19">
        <v>0</v>
      </c>
      <c r="E42" s="19">
        <v>0</v>
      </c>
      <c r="H42" s="19"/>
      <c r="I42" s="19">
        <v>0</v>
      </c>
      <c r="J42" s="93"/>
    </row>
    <row r="43" spans="1:10" s="54" customFormat="1" ht="27.75" customHeight="1">
      <c r="A43" s="18" t="s">
        <v>235</v>
      </c>
      <c r="B43" s="13" t="s">
        <v>236</v>
      </c>
      <c r="C43" s="9"/>
      <c r="D43" s="19">
        <v>0</v>
      </c>
      <c r="E43" s="19">
        <v>0</v>
      </c>
      <c r="H43" s="19"/>
      <c r="I43" s="19">
        <v>0</v>
      </c>
      <c r="J43" s="93"/>
    </row>
    <row r="44" spans="1:10" s="54" customFormat="1" ht="27.75" customHeight="1">
      <c r="A44" s="18" t="s">
        <v>237</v>
      </c>
      <c r="B44" s="13" t="s">
        <v>238</v>
      </c>
      <c r="C44" s="9"/>
      <c r="D44" s="19">
        <v>0</v>
      </c>
      <c r="E44" s="19">
        <v>0</v>
      </c>
      <c r="H44" s="19"/>
      <c r="I44" s="19">
        <v>0</v>
      </c>
      <c r="J44" s="93"/>
    </row>
    <row r="45" spans="1:10" s="54" customFormat="1" ht="27.75" customHeight="1">
      <c r="A45" s="18" t="s">
        <v>239</v>
      </c>
      <c r="B45" s="13" t="s">
        <v>240</v>
      </c>
      <c r="C45" s="9"/>
      <c r="D45" s="19">
        <v>0</v>
      </c>
      <c r="E45" s="19">
        <v>0</v>
      </c>
      <c r="H45" s="19"/>
      <c r="I45" s="19">
        <v>0</v>
      </c>
      <c r="J45" s="93"/>
    </row>
    <row r="46" spans="1:10" s="54" customFormat="1" ht="27.75" customHeight="1">
      <c r="A46" s="22" t="s">
        <v>241</v>
      </c>
      <c r="B46" s="23" t="s">
        <v>242</v>
      </c>
      <c r="C46" s="9"/>
      <c r="D46" s="19">
        <v>0</v>
      </c>
      <c r="E46" s="19">
        <v>0</v>
      </c>
      <c r="H46" s="19"/>
      <c r="I46" s="19">
        <v>0</v>
      </c>
      <c r="J46" s="93"/>
    </row>
    <row r="47" spans="1:10" s="54" customFormat="1" ht="27.75" customHeight="1">
      <c r="A47" s="15" t="s">
        <v>243</v>
      </c>
      <c r="B47" s="16" t="s">
        <v>244</v>
      </c>
      <c r="C47" s="9"/>
      <c r="D47" s="19">
        <v>0</v>
      </c>
      <c r="E47" s="19">
        <v>0</v>
      </c>
      <c r="H47" s="19"/>
      <c r="I47" s="19">
        <v>0</v>
      </c>
      <c r="J47" s="93"/>
    </row>
    <row r="48" spans="1:10" s="54" customFormat="1" ht="27.75" customHeight="1">
      <c r="A48" s="12" t="s">
        <v>245</v>
      </c>
      <c r="B48" s="16" t="s">
        <v>246</v>
      </c>
      <c r="C48" s="9"/>
      <c r="D48" s="17">
        <f>D29+D38+D47</f>
        <v>-1622645388</v>
      </c>
      <c r="E48" s="17">
        <v>1234697167</v>
      </c>
      <c r="H48" s="17">
        <f>H29+H38+H47</f>
        <v>-1622645388</v>
      </c>
      <c r="I48" s="17">
        <f>I29+I38+I47</f>
        <v>1234697167</v>
      </c>
      <c r="J48" s="93"/>
    </row>
    <row r="49" spans="1:195" s="54" customFormat="1" ht="27.75" customHeight="1">
      <c r="A49" s="12" t="s">
        <v>247</v>
      </c>
      <c r="B49" s="16" t="s">
        <v>248</v>
      </c>
      <c r="C49" s="9"/>
      <c r="D49" s="19">
        <v>2170307056</v>
      </c>
      <c r="E49" s="19">
        <v>1483646999</v>
      </c>
      <c r="H49" s="19">
        <v>2170307056</v>
      </c>
      <c r="I49" s="19">
        <v>1483646999</v>
      </c>
      <c r="J49" s="93"/>
    </row>
    <row r="50" spans="1:195" s="54" customFormat="1" ht="30" customHeight="1">
      <c r="A50" s="18" t="s">
        <v>249</v>
      </c>
      <c r="B50" s="13" t="s">
        <v>250</v>
      </c>
      <c r="C50" s="9"/>
      <c r="D50" s="19">
        <v>0</v>
      </c>
      <c r="E50" s="19">
        <v>0</v>
      </c>
      <c r="H50" s="19"/>
      <c r="I50" s="19">
        <v>0</v>
      </c>
      <c r="J50" s="93"/>
    </row>
    <row r="51" spans="1:195" s="54" customFormat="1" ht="27.75" customHeight="1">
      <c r="A51" s="12" t="s">
        <v>251</v>
      </c>
      <c r="B51" s="16" t="s">
        <v>252</v>
      </c>
      <c r="C51" s="9">
        <v>5.0999999999999996</v>
      </c>
      <c r="D51" s="17">
        <f>D48+D49+D50</f>
        <v>547661668</v>
      </c>
      <c r="E51" s="17">
        <v>2718344166</v>
      </c>
      <c r="H51" s="17">
        <f>H48+H49+H50</f>
        <v>547661668</v>
      </c>
      <c r="I51" s="17">
        <f>I48+I49+I50</f>
        <v>2718344166</v>
      </c>
      <c r="J51" s="93"/>
    </row>
    <row r="52" spans="1:195" s="54" customFormat="1">
      <c r="A52" s="24"/>
      <c r="B52" s="25"/>
      <c r="C52" s="26"/>
      <c r="D52" s="27"/>
      <c r="E52" s="27"/>
    </row>
    <row r="53" spans="1:195">
      <c r="A53" s="28"/>
      <c r="B53" s="28"/>
      <c r="C53" s="110" t="s">
        <v>266</v>
      </c>
      <c r="D53" s="110"/>
      <c r="E53" s="110"/>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16" t="s">
        <v>263</v>
      </c>
      <c r="D54" s="116"/>
      <c r="E54" s="116"/>
    </row>
    <row r="55" spans="1:195" s="30" customFormat="1">
      <c r="A55" s="57" t="s">
        <v>27</v>
      </c>
      <c r="C55" s="110" t="s">
        <v>28</v>
      </c>
      <c r="D55" s="110"/>
      <c r="E55" s="110"/>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1" t="s">
        <v>265</v>
      </c>
      <c r="D61" s="111"/>
      <c r="E61" s="111"/>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D14:E15 H14:I15" xr:uid="{00000000-0002-0000-0200-000002000000}">
      <formula1>0</formula1>
      <formula2>300</formula2>
    </dataValidation>
    <dataValidation type="textLength" errorStyle="information" allowBlank="1" showInputMessage="1" showErrorMessage="1" error="XLBVal:2=0_x000d__x000a_" sqref="D20:E21 H13:I13 D13:E13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2020-04-09T08:16:37Z</cp:lastPrinted>
  <dcterms:created xsi:type="dcterms:W3CDTF">2015-05-06T09:07:12Z</dcterms:created>
  <dcterms:modified xsi:type="dcterms:W3CDTF">2020-04-17T06:24:17Z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a3b8581cad394970846c57fdbf328921.psdsxs" Id="Ra832cf2c2bfd4f9f" /></Relationships>
</file>