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GTO_SSO_FUNDSERVICES_GSSCKL\10. CLIENT PORTFOLIO-VN\KYSO\2023\03. Mar\21.03\"/>
    </mc:Choice>
  </mc:AlternateContent>
  <xr:revisionPtr revIDLastSave="0" documentId="13_ncr:1_{D6B2BB4D-2388-4FA6-8455-2FA8F05854A7}" xr6:coauthVersionLast="47" xr6:coauthVersionMax="47" xr10:uidLastSave="{00000000-0000-0000-0000-000000000000}"/>
  <bookViews>
    <workbookView xWindow="-120" yWindow="-120" windowWidth="29040" windowHeight="15840"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hongKePhiGiaoDich_06145" sheetId="7" r:id="rId7"/>
    <sheet name="TKGD_NguoiLienQuan" sheetId="8" r:id="rId8"/>
    <sheet name="TKGD_BDS" sheetId="9" r:id="rId9"/>
    <sheet name="PhanHoiNHGS_06276" sheetId="10" r:id="rId10"/>
    <sheet name="SheetHidden"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1" l="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100-000001000000}">
      <text>
        <r>
          <rPr>
            <sz val="10"/>
            <rFont val="Arial"/>
            <family val="2"/>
          </rPr>
          <t>Ô chỉ tiêu có định dạng số. Đơn vị tính x 1 (hoặc %)</t>
        </r>
      </text>
    </comment>
    <comment ref="E2" authorId="0" shapeId="0" xr:uid="{00000000-0006-0000-0100-000002000000}">
      <text>
        <r>
          <rPr>
            <sz val="10"/>
            <rFont val="Arial"/>
            <family val="2"/>
          </rPr>
          <t>Ô chỉ tiêu có định dạng số. Đơn vị tính x 1 (hoặc %)</t>
        </r>
      </text>
    </comment>
    <comment ref="F2" authorId="0" shapeId="0" xr:uid="{00000000-0006-0000-0100-000003000000}">
      <text>
        <r>
          <rPr>
            <sz val="10"/>
            <rFont val="Arial"/>
            <family val="2"/>
          </rPr>
          <t>Ô chỉ tiêu có định dạng số. Đơn vị tính x 1 (hoặc %)</t>
        </r>
      </text>
    </comment>
    <comment ref="D3" authorId="0" shapeId="0" xr:uid="{00000000-0006-0000-0100-000004000000}">
      <text>
        <r>
          <rPr>
            <sz val="10"/>
            <rFont val="Arial"/>
            <family val="2"/>
          </rPr>
          <t>Ô chỉ tiêu có định dạng số. Đơn vị tính x 1 (hoặc %)</t>
        </r>
      </text>
    </comment>
    <comment ref="E3" authorId="0" shapeId="0" xr:uid="{00000000-0006-0000-0100-000005000000}">
      <text>
        <r>
          <rPr>
            <sz val="10"/>
            <rFont val="Arial"/>
            <family val="2"/>
          </rPr>
          <t>Ô chỉ tiêu có định dạng số. Đơn vị tính x 1 (hoặc %)</t>
        </r>
      </text>
    </comment>
    <comment ref="F3" authorId="0" shapeId="0" xr:uid="{00000000-0006-0000-0100-000006000000}">
      <text>
        <r>
          <rPr>
            <sz val="10"/>
            <rFont val="Arial"/>
            <family val="2"/>
          </rPr>
          <t>Ô chỉ tiêu có định dạng số. Đơn vị tính x 1 (hoặc %)</t>
        </r>
      </text>
    </comment>
    <comment ref="D4" authorId="0" shapeId="0" xr:uid="{00000000-0006-0000-0100-000007000000}">
      <text>
        <r>
          <rPr>
            <sz val="10"/>
            <rFont val="Arial"/>
            <family val="2"/>
          </rPr>
          <t>Ô chỉ tiêu có định dạng số. Đơn vị tính x 1 (hoặc %)</t>
        </r>
      </text>
    </comment>
    <comment ref="E4" authorId="0" shapeId="0" xr:uid="{00000000-0006-0000-0100-000008000000}">
      <text>
        <r>
          <rPr>
            <sz val="10"/>
            <rFont val="Arial"/>
            <family val="2"/>
          </rPr>
          <t>Ô chỉ tiêu có định dạng số. Đơn vị tính x 1 (hoặc %)</t>
        </r>
      </text>
    </comment>
    <comment ref="F4" authorId="0" shapeId="0" xr:uid="{00000000-0006-0000-0100-000009000000}">
      <text>
        <r>
          <rPr>
            <sz val="10"/>
            <rFont val="Arial"/>
            <family val="2"/>
          </rPr>
          <t>Ô chỉ tiêu có định dạng số. Đơn vị tính x 1 (hoặc %)</t>
        </r>
      </text>
    </comment>
    <comment ref="A6" authorId="0" shapeId="0" xr:uid="{00000000-0006-0000-0100-00000A000000}">
      <text>
        <r>
          <rPr>
            <sz val="10"/>
            <rFont val="Arial"/>
            <family val="2"/>
          </rPr>
          <t>Ô chỉ tiêu có định dạng ký tự
Dữ liệu động đầu vào hợp lệ khi chỉ được thêm dòng trên ô này.</t>
        </r>
      </text>
    </comment>
    <comment ref="B6" authorId="0" shapeId="0" xr:uid="{00000000-0006-0000-0100-00000B000000}">
      <text>
        <r>
          <rPr>
            <sz val="10"/>
            <rFont val="Arial"/>
            <family val="2"/>
          </rPr>
          <t>Ô chỉ tiêu có định dạng ký tự
Dữ liệu động đầu vào hợp lệ khi chỉ được thêm dòng trên ô này.</t>
        </r>
      </text>
    </comment>
    <comment ref="C6" authorId="0" shapeId="0" xr:uid="{00000000-0006-0000-0100-00000C000000}">
      <text>
        <r>
          <rPr>
            <sz val="10"/>
            <rFont val="Arial"/>
            <family val="2"/>
          </rPr>
          <t>Ô chỉ tiêu có định dạng ký tự
Dữ liệu động đầu vào hợp lệ khi chỉ được thêm dòng trên ô này.</t>
        </r>
      </text>
    </comment>
    <comment ref="D6" authorId="0" shapeId="0" xr:uid="{00000000-0006-0000-0100-00000D000000}">
      <text>
        <r>
          <rPr>
            <sz val="10"/>
            <rFont val="Arial"/>
            <family val="2"/>
          </rPr>
          <t>Ô chỉ tiêu có định dạng số. Đơn vị tính x 1 (hoặc %)
Dữ liệu động đầu vào hợp lệ khi chỉ được thêm dòng trên ô này.</t>
        </r>
      </text>
    </comment>
    <comment ref="E6" authorId="0" shapeId="0" xr:uid="{00000000-0006-0000-0100-00000E000000}">
      <text>
        <r>
          <rPr>
            <sz val="10"/>
            <rFont val="Arial"/>
            <family val="2"/>
          </rPr>
          <t>Ô chỉ tiêu có định dạng số. Đơn vị tính x 1 (hoặc %)
Dữ liệu động đầu vào hợp lệ khi chỉ được thêm dòng trên ô này.</t>
        </r>
      </text>
    </comment>
    <comment ref="F6" authorId="0" shapeId="0" xr:uid="{00000000-0006-0000-0100-00000F000000}">
      <text>
        <r>
          <rPr>
            <sz val="10"/>
            <rFont val="Arial"/>
            <family val="2"/>
          </rPr>
          <t>Ô chỉ tiêu có định dạng số. Đơn vị tính x 1 (hoặc %)
Dữ liệu động đầu vào hợp lệ khi chỉ được thêm dòng trên ô này.</t>
        </r>
      </text>
    </comment>
    <comment ref="A8" authorId="0" shapeId="0" xr:uid="{00000000-0006-0000-0100-000010000000}">
      <text>
        <r>
          <rPr>
            <sz val="10"/>
            <rFont val="Arial"/>
            <family val="2"/>
          </rPr>
          <t>Ô chỉ tiêu có định dạng ký tự
Dữ liệu động đầu vào hợp lệ khi chỉ được thêm dòng trên ô này.</t>
        </r>
      </text>
    </comment>
    <comment ref="B8" authorId="0" shapeId="0" xr:uid="{00000000-0006-0000-0100-000011000000}">
      <text>
        <r>
          <rPr>
            <sz val="10"/>
            <rFont val="Arial"/>
            <family val="2"/>
          </rPr>
          <t>Ô chỉ tiêu có định dạng ký tự
Dữ liệu động đầu vào hợp lệ khi chỉ được thêm dòng trên ô này.</t>
        </r>
      </text>
    </comment>
    <comment ref="C8" authorId="0" shapeId="0" xr:uid="{00000000-0006-0000-0100-000012000000}">
      <text>
        <r>
          <rPr>
            <sz val="10"/>
            <rFont val="Arial"/>
            <family val="2"/>
          </rPr>
          <t>Ô chỉ tiêu có định dạng ký tự
Dữ liệu động đầu vào hợp lệ khi chỉ được thêm dòng trên ô này.</t>
        </r>
      </text>
    </comment>
    <comment ref="D8" authorId="0" shapeId="0" xr:uid="{00000000-0006-0000-0100-000013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100-000014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100-000015000000}">
      <text>
        <r>
          <rPr>
            <sz val="10"/>
            <rFont val="Arial"/>
            <family val="2"/>
          </rPr>
          <t>Ô chỉ tiêu có định dạng số. Đơn vị tính x 1 (hoặc %)
Dữ liệu động đầu vào hợp lệ khi chỉ được thêm dòng trên ô này.</t>
        </r>
      </text>
    </comment>
    <comment ref="A10" authorId="0" shapeId="0" xr:uid="{00000000-0006-0000-0100-000016000000}">
      <text>
        <r>
          <rPr>
            <sz val="10"/>
            <rFont val="Arial"/>
            <family val="2"/>
          </rPr>
          <t>Ô chỉ tiêu có định dạng số. Đơn vị tính x 1 (hoặc %)
Dữ liệu động đầu vào hợp lệ khi chỉ được thêm dòng trên ô này.</t>
        </r>
      </text>
    </comment>
    <comment ref="B10" authorId="0" shapeId="0" xr:uid="{00000000-0006-0000-0100-000017000000}">
      <text>
        <r>
          <rPr>
            <sz val="10"/>
            <rFont val="Arial"/>
            <family val="2"/>
          </rPr>
          <t>Ô chỉ tiêu có định dạng ký tự
Dữ liệu động đầu vào hợp lệ khi chỉ được thêm dòng trên ô này.</t>
        </r>
      </text>
    </comment>
    <comment ref="C10" authorId="0" shapeId="0" xr:uid="{00000000-0006-0000-0100-000018000000}">
      <text>
        <r>
          <rPr>
            <sz val="10"/>
            <rFont val="Arial"/>
            <family val="2"/>
          </rPr>
          <t>Ô chỉ tiêu có định dạng số. Đơn vị tính x 1 (hoặc %)
Dữ liệu động đầu vào hợp lệ khi chỉ được thêm dòng trên ô này.</t>
        </r>
      </text>
    </comment>
    <comment ref="D10" authorId="0" shapeId="0" xr:uid="{00000000-0006-0000-0100-000019000000}">
      <text>
        <r>
          <rPr>
            <sz val="10"/>
            <rFont val="Arial"/>
            <family val="2"/>
          </rPr>
          <t>Ô chỉ tiêu có định dạng số. Đơn vị tính x 1 (hoặc %)
Dữ liệu động đầu vào hợp lệ khi chỉ được thêm dòng trên ô này.</t>
        </r>
      </text>
    </comment>
    <comment ref="E10" authorId="0" shapeId="0" xr:uid="{00000000-0006-0000-0100-00001A000000}">
      <text>
        <r>
          <rPr>
            <sz val="10"/>
            <rFont val="Arial"/>
            <family val="2"/>
          </rPr>
          <t>Ô chỉ tiêu có định dạng số. Đơn vị tính x 1 (hoặc %)
Dữ liệu động đầu vào hợp lệ khi chỉ được thêm dòng trên ô này.</t>
        </r>
      </text>
    </comment>
    <comment ref="F10" authorId="0" shapeId="0" xr:uid="{00000000-0006-0000-0100-00001B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100-00001C000000}">
      <text>
        <r>
          <rPr>
            <sz val="10"/>
            <rFont val="Arial"/>
            <family val="2"/>
          </rPr>
          <t>Ô chỉ tiêu có định dạng số. Đơn vị tính x 1 (hoặc %)</t>
        </r>
      </text>
    </comment>
    <comment ref="E11" authorId="0" shapeId="0" xr:uid="{00000000-0006-0000-0100-00001D000000}">
      <text>
        <r>
          <rPr>
            <sz val="10"/>
            <rFont val="Arial"/>
            <family val="2"/>
          </rPr>
          <t>Ô chỉ tiêu có định dạng số. Đơn vị tính x 1 (hoặc %)</t>
        </r>
      </text>
    </comment>
    <comment ref="F11" authorId="0" shapeId="0" xr:uid="{00000000-0006-0000-0100-00001E000000}">
      <text>
        <r>
          <rPr>
            <sz val="10"/>
            <rFont val="Arial"/>
            <family val="2"/>
          </rPr>
          <t>Ô chỉ tiêu có định dạng số. Đơn vị tính x 1 (hoặc %)</t>
        </r>
      </text>
    </comment>
    <comment ref="A13" authorId="0" shapeId="0" xr:uid="{00000000-0006-0000-0100-00001F000000}">
      <text>
        <r>
          <rPr>
            <sz val="10"/>
            <rFont val="Arial"/>
            <family val="2"/>
          </rPr>
          <t>Ô chỉ tiêu có định dạng ký tự
Dữ liệu động đầu vào hợp lệ khi chỉ được thêm dòng trên ô này.</t>
        </r>
      </text>
    </comment>
    <comment ref="B13" authorId="0" shapeId="0" xr:uid="{00000000-0006-0000-0100-000020000000}">
      <text>
        <r>
          <rPr>
            <sz val="10"/>
            <rFont val="Arial"/>
            <family val="2"/>
          </rPr>
          <t>Ô chỉ tiêu có định dạng ký tự
Dữ liệu động đầu vào hợp lệ khi chỉ được thêm dòng trên ô này.</t>
        </r>
      </text>
    </comment>
    <comment ref="C13" authorId="0" shapeId="0" xr:uid="{00000000-0006-0000-0100-000021000000}">
      <text>
        <r>
          <rPr>
            <sz val="10"/>
            <rFont val="Arial"/>
            <family val="2"/>
          </rPr>
          <t>Ô chỉ tiêu có định dạng ký tự
Dữ liệu động đầu vào hợp lệ khi chỉ được thêm dòng trên ô này.</t>
        </r>
      </text>
    </comment>
    <comment ref="D13" authorId="0" shapeId="0" xr:uid="{00000000-0006-0000-0100-000022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100-000023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100-000024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100-000025000000}">
      <text>
        <r>
          <rPr>
            <sz val="10"/>
            <rFont val="Arial"/>
            <family val="2"/>
          </rPr>
          <t>Ô chỉ tiêu có định dạng số. Đơn vị tính x 1 (hoặc %)
Dữ liệu động đầu vào hợp lệ khi chỉ được thêm dòng trên ô này.</t>
        </r>
      </text>
    </comment>
    <comment ref="B15" authorId="0" shapeId="0" xr:uid="{00000000-0006-0000-0100-000026000000}">
      <text>
        <r>
          <rPr>
            <sz val="10"/>
            <rFont val="Arial"/>
            <family val="2"/>
          </rPr>
          <t>Ô chỉ tiêu có định dạng ký tự
Dữ liệu động đầu vào hợp lệ khi chỉ được thêm dòng trên ô này.</t>
        </r>
      </text>
    </comment>
    <comment ref="C15" authorId="0" shapeId="0" xr:uid="{00000000-0006-0000-0100-000027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100-000028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100-000029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100-00002A000000}">
      <text>
        <r>
          <rPr>
            <sz val="10"/>
            <rFont val="Arial"/>
            <family val="2"/>
          </rPr>
          <t>Ô chỉ tiêu có định dạng số. Đơn vị tính x 1 (hoặc %)
Dữ liệu động đầu vào hợp lệ khi chỉ được thêm dòng trên ô này.</t>
        </r>
      </text>
    </comment>
    <comment ref="D16" authorId="0" shapeId="0" xr:uid="{00000000-0006-0000-0100-00002B000000}">
      <text>
        <r>
          <rPr>
            <sz val="10"/>
            <rFont val="Arial"/>
            <family val="2"/>
          </rPr>
          <t>Ô chỉ tiêu có định dạng số. Đơn vị tính x 1 (hoặc %)</t>
        </r>
      </text>
    </comment>
    <comment ref="E16" authorId="0" shapeId="0" xr:uid="{00000000-0006-0000-0100-00002C000000}">
      <text>
        <r>
          <rPr>
            <sz val="10"/>
            <rFont val="Arial"/>
            <family val="2"/>
          </rPr>
          <t>Ô chỉ tiêu có định dạng số. Đơn vị tính x 1 (hoặc %)</t>
        </r>
      </text>
    </comment>
    <comment ref="F16" authorId="0" shapeId="0" xr:uid="{00000000-0006-0000-0100-00002D000000}">
      <text>
        <r>
          <rPr>
            <sz val="10"/>
            <rFont val="Arial"/>
            <family val="2"/>
          </rPr>
          <t>Ô chỉ tiêu có định dạng số. Đơn vị tính x 1 (hoặc %)</t>
        </r>
      </text>
    </comment>
    <comment ref="A18" authorId="0" shapeId="0" xr:uid="{00000000-0006-0000-0100-00002E000000}">
      <text>
        <r>
          <rPr>
            <sz val="10"/>
            <rFont val="Arial"/>
            <family val="2"/>
          </rPr>
          <t>Ô chỉ tiêu có định dạng số. Đơn vị tính x 1 (hoặc %)
Dữ liệu động đầu vào hợp lệ khi chỉ được thêm dòng trên ô này.</t>
        </r>
      </text>
    </comment>
    <comment ref="B18" authorId="0" shapeId="0" xr:uid="{00000000-0006-0000-0100-00002F000000}">
      <text>
        <r>
          <rPr>
            <sz val="10"/>
            <rFont val="Arial"/>
            <family val="2"/>
          </rPr>
          <t>Ô chỉ tiêu có định dạng ký tự
Dữ liệu động đầu vào hợp lệ khi chỉ được thêm dòng trên ô này.</t>
        </r>
      </text>
    </comment>
    <comment ref="C18" authorId="0" shapeId="0" xr:uid="{00000000-0006-0000-0100-000030000000}">
      <text>
        <r>
          <rPr>
            <sz val="10"/>
            <rFont val="Arial"/>
            <family val="2"/>
          </rPr>
          <t>Ô chỉ tiêu có định dạng số. Đơn vị tính x 1 (hoặc %)
Dữ liệu động đầu vào hợp lệ khi chỉ được thêm dòng trên ô này.</t>
        </r>
      </text>
    </comment>
    <comment ref="D18" authorId="0" shapeId="0" xr:uid="{00000000-0006-0000-0100-000031000000}">
      <text>
        <r>
          <rPr>
            <sz val="10"/>
            <rFont val="Arial"/>
            <family val="2"/>
          </rPr>
          <t>Ô chỉ tiêu có định dạng số. Đơn vị tính x 1 (hoặc %)
Dữ liệu động đầu vào hợp lệ khi chỉ được thêm dòng trên ô này.</t>
        </r>
      </text>
    </comment>
    <comment ref="E18" authorId="0" shapeId="0" xr:uid="{00000000-0006-0000-0100-000032000000}">
      <text>
        <r>
          <rPr>
            <sz val="10"/>
            <rFont val="Arial"/>
            <family val="2"/>
          </rPr>
          <t>Ô chỉ tiêu có định dạng số. Đơn vị tính x 1 (hoặc %)
Dữ liệu động đầu vào hợp lệ khi chỉ được thêm dòng trên ô này.</t>
        </r>
      </text>
    </comment>
    <comment ref="F18" authorId="0" shapeId="0" xr:uid="{00000000-0006-0000-0100-000033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100-000034000000}">
      <text>
        <r>
          <rPr>
            <sz val="10"/>
            <rFont val="Arial"/>
            <family val="2"/>
          </rPr>
          <t>Ô chỉ tiêu có định dạng số. Đơn vị tính x 1 (hoặc %)</t>
        </r>
      </text>
    </comment>
    <comment ref="E19" authorId="0" shapeId="0" xr:uid="{00000000-0006-0000-0100-000035000000}">
      <text>
        <r>
          <rPr>
            <sz val="10"/>
            <rFont val="Arial"/>
            <family val="2"/>
          </rPr>
          <t>Ô chỉ tiêu có định dạng số. Đơn vị tính x 1 (hoặc %)</t>
        </r>
      </text>
    </comment>
    <comment ref="F19" authorId="0" shapeId="0" xr:uid="{00000000-0006-0000-0100-000036000000}">
      <text>
        <r>
          <rPr>
            <sz val="10"/>
            <rFont val="Arial"/>
            <family val="2"/>
          </rPr>
          <t>Ô chỉ tiêu có định dạng số. Đơn vị tính x 1 (hoặc %)</t>
        </r>
      </text>
    </comment>
    <comment ref="A21" authorId="0" shapeId="0" xr:uid="{00000000-0006-0000-0100-000037000000}">
      <text>
        <r>
          <rPr>
            <sz val="10"/>
            <rFont val="Arial"/>
            <family val="2"/>
          </rPr>
          <t>Ô chỉ tiêu có định dạng ký tự
Dữ liệu động đầu vào hợp lệ khi chỉ được thêm dòng trên ô này.</t>
        </r>
      </text>
    </comment>
    <comment ref="B21" authorId="0" shapeId="0" xr:uid="{00000000-0006-0000-0100-000038000000}">
      <text>
        <r>
          <rPr>
            <sz val="10"/>
            <rFont val="Arial"/>
            <family val="2"/>
          </rPr>
          <t>Ô chỉ tiêu có định dạng ký tự
Dữ liệu động đầu vào hợp lệ khi chỉ được thêm dòng trên ô này.</t>
        </r>
      </text>
    </comment>
    <comment ref="C21" authorId="0" shapeId="0" xr:uid="{00000000-0006-0000-0100-000039000000}">
      <text>
        <r>
          <rPr>
            <sz val="10"/>
            <rFont val="Arial"/>
            <family val="2"/>
          </rPr>
          <t>Ô chỉ tiêu có định dạng ký tự
Dữ liệu động đầu vào hợp lệ khi chỉ được thêm dòng trên ô này.</t>
        </r>
      </text>
    </comment>
    <comment ref="D21" authorId="0" shapeId="0" xr:uid="{00000000-0006-0000-0100-00003A000000}">
      <text>
        <r>
          <rPr>
            <sz val="10"/>
            <rFont val="Arial"/>
            <family val="2"/>
          </rPr>
          <t>Ô chỉ tiêu có định dạng số. Đơn vị tính x 1 (hoặc %)
Dữ liệu động đầu vào hợp lệ khi chỉ được thêm dòng trên ô này.</t>
        </r>
      </text>
    </comment>
    <comment ref="E21" authorId="0" shapeId="0" xr:uid="{00000000-0006-0000-0100-00003B000000}">
      <text>
        <r>
          <rPr>
            <sz val="10"/>
            <rFont val="Arial"/>
            <family val="2"/>
          </rPr>
          <t>Ô chỉ tiêu có định dạng số. Đơn vị tính x 1 (hoặc %)
Dữ liệu động đầu vào hợp lệ khi chỉ được thêm dòng trên ô này.</t>
        </r>
      </text>
    </comment>
    <comment ref="F21" authorId="0" shapeId="0" xr:uid="{00000000-0006-0000-0100-00003C000000}">
      <text>
        <r>
          <rPr>
            <sz val="10"/>
            <rFont val="Arial"/>
            <family val="2"/>
          </rPr>
          <t>Ô chỉ tiêu có định dạng số. Đơn vị tính x 1 (hoặc %)
Dữ liệu động đầu vào hợp lệ khi chỉ được thêm dòng trên ô này.</t>
        </r>
      </text>
    </comment>
    <comment ref="A23" authorId="0" shapeId="0" xr:uid="{00000000-0006-0000-0100-00003D000000}">
      <text>
        <r>
          <rPr>
            <sz val="10"/>
            <rFont val="Arial"/>
            <family val="2"/>
          </rPr>
          <t>Ô chỉ tiêu có định dạng số. Đơn vị tính x 1 (hoặc %)
Dữ liệu động đầu vào hợp lệ khi chỉ được thêm dòng trên ô này.</t>
        </r>
      </text>
    </comment>
    <comment ref="B23" authorId="0" shapeId="0" xr:uid="{00000000-0006-0000-0100-00003E000000}">
      <text>
        <r>
          <rPr>
            <sz val="10"/>
            <rFont val="Arial"/>
            <family val="2"/>
          </rPr>
          <t>Ô chỉ tiêu có định dạng ký tự
Dữ liệu động đầu vào hợp lệ khi chỉ được thêm dòng trên ô này.</t>
        </r>
      </text>
    </comment>
    <comment ref="C23" authorId="0" shapeId="0" xr:uid="{00000000-0006-0000-0100-00003F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100-000040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100-000041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100-000042000000}">
      <text>
        <r>
          <rPr>
            <sz val="10"/>
            <rFont val="Arial"/>
            <family val="2"/>
          </rPr>
          <t>Ô chỉ tiêu có định dạng số. Đơn vị tính x 1 (hoặc %)
Dữ liệu động đầu vào hợp lệ khi chỉ được thêm dòng trên ô này.</t>
        </r>
      </text>
    </comment>
    <comment ref="D24" authorId="0" shapeId="0" xr:uid="{00000000-0006-0000-0100-000043000000}">
      <text>
        <r>
          <rPr>
            <sz val="10"/>
            <rFont val="Arial"/>
            <family val="2"/>
          </rPr>
          <t>Ô chỉ tiêu có định dạng số. Đơn vị tính x 1 (hoặc %)</t>
        </r>
      </text>
    </comment>
    <comment ref="E24" authorId="0" shapeId="0" xr:uid="{00000000-0006-0000-0100-000044000000}">
      <text>
        <r>
          <rPr>
            <sz val="10"/>
            <rFont val="Arial"/>
            <family val="2"/>
          </rPr>
          <t>Ô chỉ tiêu có định dạng số. Đơn vị tính x 1 (hoặc %)</t>
        </r>
      </text>
    </comment>
    <comment ref="F24" authorId="0" shapeId="0" xr:uid="{00000000-0006-0000-0100-000045000000}">
      <text>
        <r>
          <rPr>
            <sz val="10"/>
            <rFont val="Arial"/>
            <family val="2"/>
          </rPr>
          <t>Ô chỉ tiêu có định dạng số. Đơn vị tính x 1 (hoặc %)</t>
        </r>
      </text>
    </comment>
    <comment ref="A26" authorId="0" shapeId="0" xr:uid="{00000000-0006-0000-0100-000046000000}">
      <text>
        <r>
          <rPr>
            <sz val="10"/>
            <rFont val="Arial"/>
            <family val="2"/>
          </rPr>
          <t>Ô chỉ tiêu có định dạng số. Đơn vị tính x 1 (hoặc %)
Dữ liệu động đầu vào hợp lệ khi chỉ được thêm dòng trên ô này.</t>
        </r>
      </text>
    </comment>
    <comment ref="B26" authorId="0" shapeId="0" xr:uid="{00000000-0006-0000-0100-000047000000}">
      <text>
        <r>
          <rPr>
            <sz val="10"/>
            <rFont val="Arial"/>
            <family val="2"/>
          </rPr>
          <t>Ô chỉ tiêu có định dạng ký tự
Dữ liệu động đầu vào hợp lệ khi chỉ được thêm dòng trên ô này.</t>
        </r>
      </text>
    </comment>
    <comment ref="C26" authorId="0" shapeId="0" xr:uid="{00000000-0006-0000-0100-000048000000}">
      <text>
        <r>
          <rPr>
            <sz val="10"/>
            <rFont val="Arial"/>
            <family val="2"/>
          </rPr>
          <t>Ô chỉ tiêu có định dạng số. Đơn vị tính x 1 (hoặc %)
Dữ liệu động đầu vào hợp lệ khi chỉ được thêm dòng trên ô này.</t>
        </r>
      </text>
    </comment>
    <comment ref="D26" authorId="0" shapeId="0" xr:uid="{00000000-0006-0000-0100-000049000000}">
      <text>
        <r>
          <rPr>
            <sz val="10"/>
            <rFont val="Arial"/>
            <family val="2"/>
          </rPr>
          <t>Ô chỉ tiêu có định dạng số. Đơn vị tính x 1 (hoặc %)
Dữ liệu động đầu vào hợp lệ khi chỉ được thêm dòng trên ô này.</t>
        </r>
      </text>
    </comment>
    <comment ref="E26" authorId="0" shapeId="0" xr:uid="{00000000-0006-0000-0100-00004A000000}">
      <text>
        <r>
          <rPr>
            <sz val="10"/>
            <rFont val="Arial"/>
            <family val="2"/>
          </rPr>
          <t>Ô chỉ tiêu có định dạng số. Đơn vị tính x 1 (hoặc %)
Dữ liệu động đầu vào hợp lệ khi chỉ được thêm dòng trên ô này.</t>
        </r>
      </text>
    </comment>
    <comment ref="F26" authorId="0" shapeId="0" xr:uid="{00000000-0006-0000-0100-00004B000000}">
      <text>
        <r>
          <rPr>
            <sz val="10"/>
            <rFont val="Arial"/>
            <family val="2"/>
          </rPr>
          <t>Ô chỉ tiêu có định dạng số. Đơn vị tính x 1 (hoặc %)
Dữ liệu động đầu vào hợp lệ khi chỉ được thêm dòng trên ô này.</t>
        </r>
      </text>
    </comment>
    <comment ref="D27" authorId="0" shapeId="0" xr:uid="{00000000-0006-0000-0100-00004C000000}">
      <text>
        <r>
          <rPr>
            <sz val="10"/>
            <rFont val="Arial"/>
            <family val="2"/>
          </rPr>
          <t>Ô chỉ tiêu có định dạng số. Đơn vị tính x 1 (hoặc %)</t>
        </r>
      </text>
    </comment>
    <comment ref="E27" authorId="0" shapeId="0" xr:uid="{00000000-0006-0000-0100-00004D000000}">
      <text>
        <r>
          <rPr>
            <sz val="10"/>
            <rFont val="Arial"/>
            <family val="2"/>
          </rPr>
          <t>Ô chỉ tiêu có định dạng số. Đơn vị tính x 1 (hoặc %)</t>
        </r>
      </text>
    </comment>
    <comment ref="F27" authorId="0" shapeId="0" xr:uid="{00000000-0006-0000-0100-00004E000000}">
      <text>
        <r>
          <rPr>
            <sz val="10"/>
            <rFont val="Arial"/>
            <family val="2"/>
          </rPr>
          <t>Ô chỉ tiêu có định dạng số. Đơn vị tính x 1 (hoặc %)</t>
        </r>
      </text>
    </comment>
    <comment ref="A29" authorId="0" shapeId="0" xr:uid="{00000000-0006-0000-0100-00004F000000}">
      <text>
        <r>
          <rPr>
            <sz val="10"/>
            <rFont val="Arial"/>
            <family val="2"/>
          </rPr>
          <t>Ô chỉ tiêu có định dạng số. Đơn vị tính x 1 (hoặc %)
Dữ liệu động đầu vào hợp lệ khi chỉ được thêm dòng trên ô này.</t>
        </r>
      </text>
    </comment>
    <comment ref="B29" authorId="0" shapeId="0" xr:uid="{00000000-0006-0000-0100-000050000000}">
      <text>
        <r>
          <rPr>
            <sz val="10"/>
            <rFont val="Arial"/>
            <family val="2"/>
          </rPr>
          <t>Ô chỉ tiêu có định dạng ký tự
Dữ liệu động đầu vào hợp lệ khi chỉ được thêm dòng trên ô này.</t>
        </r>
      </text>
    </comment>
    <comment ref="C29" authorId="0" shapeId="0" xr:uid="{00000000-0006-0000-0100-000051000000}">
      <text>
        <r>
          <rPr>
            <sz val="10"/>
            <rFont val="Arial"/>
            <family val="2"/>
          </rPr>
          <t>Ô chỉ tiêu có định dạng số. Đơn vị tính x 1 (hoặc %)
Dữ liệu động đầu vào hợp lệ khi chỉ được thêm dòng trên ô này.</t>
        </r>
      </text>
    </comment>
    <comment ref="D29" authorId="0" shapeId="0" xr:uid="{00000000-0006-0000-0100-000052000000}">
      <text>
        <r>
          <rPr>
            <sz val="10"/>
            <rFont val="Arial"/>
            <family val="2"/>
          </rPr>
          <t>Ô chỉ tiêu có định dạng số. Đơn vị tính x 1 (hoặc %)
Dữ liệu động đầu vào hợp lệ khi chỉ được thêm dòng trên ô này.</t>
        </r>
      </text>
    </comment>
    <comment ref="E29" authorId="0" shapeId="0" xr:uid="{00000000-0006-0000-0100-000053000000}">
      <text>
        <r>
          <rPr>
            <sz val="10"/>
            <rFont val="Arial"/>
            <family val="2"/>
          </rPr>
          <t>Ô chỉ tiêu có định dạng số. Đơn vị tính x 1 (hoặc %)
Dữ liệu động đầu vào hợp lệ khi chỉ được thêm dòng trên ô này.</t>
        </r>
      </text>
    </comment>
    <comment ref="F29" authorId="0" shapeId="0" xr:uid="{00000000-0006-0000-0100-000054000000}">
      <text>
        <r>
          <rPr>
            <sz val="10"/>
            <rFont val="Arial"/>
            <family val="2"/>
          </rPr>
          <t>Ô chỉ tiêu có định dạng số. Đơn vị tính x 1 (hoặc %)
Dữ liệu động đầu vào hợp lệ khi chỉ được thêm dòng trên ô này.</t>
        </r>
      </text>
    </comment>
    <comment ref="D30" authorId="0" shapeId="0" xr:uid="{00000000-0006-0000-0100-000055000000}">
      <text>
        <r>
          <rPr>
            <sz val="10"/>
            <rFont val="Arial"/>
            <family val="2"/>
          </rPr>
          <t>Ô chỉ tiêu có định dạng số. Đơn vị tính x 1 (hoặc %)</t>
        </r>
      </text>
    </comment>
    <comment ref="E30" authorId="0" shapeId="0" xr:uid="{00000000-0006-0000-0100-000056000000}">
      <text>
        <r>
          <rPr>
            <sz val="10"/>
            <rFont val="Arial"/>
            <family val="2"/>
          </rPr>
          <t>Ô chỉ tiêu có định dạng số. Đơn vị tính x 1 (hoặc %)</t>
        </r>
      </text>
    </comment>
    <comment ref="F30" authorId="0" shapeId="0" xr:uid="{00000000-0006-0000-0100-000057000000}">
      <text>
        <r>
          <rPr>
            <sz val="10"/>
            <rFont val="Arial"/>
            <family val="2"/>
          </rPr>
          <t>Ô chỉ tiêu có định dạng số. Đơn vị tính x 1 (hoặc %)</t>
        </r>
      </text>
    </comment>
    <comment ref="D31" authorId="0" shapeId="0" xr:uid="{00000000-0006-0000-0100-000058000000}">
      <text>
        <r>
          <rPr>
            <sz val="10"/>
            <rFont val="Arial"/>
            <family val="2"/>
          </rPr>
          <t>Ô chỉ tiêu có định dạng số. Đơn vị tính x 1 (hoặc %)</t>
        </r>
      </text>
    </comment>
    <comment ref="E31" authorId="0" shapeId="0" xr:uid="{00000000-0006-0000-0100-000059000000}">
      <text>
        <r>
          <rPr>
            <sz val="10"/>
            <rFont val="Arial"/>
            <family val="2"/>
          </rPr>
          <t>Ô chỉ tiêu có định dạng số. Đơn vị tính x 1 (hoặc %)</t>
        </r>
      </text>
    </comment>
    <comment ref="F31" authorId="0" shapeId="0" xr:uid="{00000000-0006-0000-0100-00005A000000}">
      <text>
        <r>
          <rPr>
            <sz val="10"/>
            <rFont val="Arial"/>
            <family val="2"/>
          </rPr>
          <t>Ô chỉ tiêu có định dạng số. Đơn vị tính x 1 (hoặc %)</t>
        </r>
      </text>
    </comment>
    <comment ref="D32" authorId="0" shapeId="0" xr:uid="{00000000-0006-0000-0100-00005B000000}">
      <text>
        <r>
          <rPr>
            <sz val="10"/>
            <rFont val="Arial"/>
            <family val="2"/>
          </rPr>
          <t>Ô chỉ tiêu có định dạng số. Đơn vị tính x 1 (hoặc %)</t>
        </r>
      </text>
    </comment>
    <comment ref="E32" authorId="0" shapeId="0" xr:uid="{00000000-0006-0000-0100-00005C000000}">
      <text>
        <r>
          <rPr>
            <sz val="10"/>
            <rFont val="Arial"/>
            <family val="2"/>
          </rPr>
          <t>Ô chỉ tiêu có định dạng số. Đơn vị tính x 1 (hoặc %)</t>
        </r>
      </text>
    </comment>
    <comment ref="F32" authorId="0" shapeId="0" xr:uid="{00000000-0006-0000-0100-00005D000000}">
      <text>
        <r>
          <rPr>
            <sz val="10"/>
            <rFont val="Arial"/>
            <family val="2"/>
          </rPr>
          <t>Ô chỉ tiêu có định dạng số. Đơn vị tính x 1 (hoặc %)</t>
        </r>
      </text>
    </comment>
    <comment ref="A34" authorId="0" shapeId="0" xr:uid="{00000000-0006-0000-0100-00005E000000}">
      <text>
        <r>
          <rPr>
            <sz val="10"/>
            <rFont val="Arial"/>
            <family val="2"/>
          </rPr>
          <t>Ô chỉ tiêu có định dạng ký tự
Dữ liệu động đầu vào hợp lệ khi chỉ được thêm dòng trên ô này.</t>
        </r>
      </text>
    </comment>
    <comment ref="B34" authorId="0" shapeId="0" xr:uid="{00000000-0006-0000-0100-00005F000000}">
      <text>
        <r>
          <rPr>
            <sz val="10"/>
            <rFont val="Arial"/>
            <family val="2"/>
          </rPr>
          <t>Ô chỉ tiêu có định dạng ký tự
Dữ liệu động đầu vào hợp lệ khi chỉ được thêm dòng trên ô này.</t>
        </r>
      </text>
    </comment>
    <comment ref="C34" authorId="0" shapeId="0" xr:uid="{00000000-0006-0000-0100-000060000000}">
      <text>
        <r>
          <rPr>
            <sz val="10"/>
            <rFont val="Arial"/>
            <family val="2"/>
          </rPr>
          <t>Ô chỉ tiêu có định dạng ký tự
Dữ liệu động đầu vào hợp lệ khi chỉ được thêm dòng trên ô này.</t>
        </r>
      </text>
    </comment>
    <comment ref="D34" authorId="0" shapeId="0" xr:uid="{00000000-0006-0000-0100-000061000000}">
      <text>
        <r>
          <rPr>
            <sz val="10"/>
            <rFont val="Arial"/>
            <family val="2"/>
          </rPr>
          <t>Ô chỉ tiêu có định dạng số. Đơn vị tính x 1 (hoặc %)
Dữ liệu động đầu vào hợp lệ khi chỉ được thêm dòng trên ô này.</t>
        </r>
      </text>
    </comment>
    <comment ref="E34" authorId="0" shapeId="0" xr:uid="{00000000-0006-0000-0100-000062000000}">
      <text>
        <r>
          <rPr>
            <sz val="10"/>
            <rFont val="Arial"/>
            <family val="2"/>
          </rPr>
          <t>Ô chỉ tiêu có định dạng số. Đơn vị tính x 1 (hoặc %)
Dữ liệu động đầu vào hợp lệ khi chỉ được thêm dòng trên ô này.</t>
        </r>
      </text>
    </comment>
    <comment ref="F34" authorId="0" shapeId="0" xr:uid="{00000000-0006-0000-0100-000063000000}">
      <text>
        <r>
          <rPr>
            <sz val="10"/>
            <rFont val="Arial"/>
            <family val="2"/>
          </rPr>
          <t>Ô chỉ tiêu có định dạng số. Đơn vị tính x 1 (hoặc %)
Dữ liệu động đầu vào hợp lệ khi chỉ được thêm dòng trên ô này.</t>
        </r>
      </text>
    </comment>
    <comment ref="A36" authorId="0" shapeId="0" xr:uid="{00000000-0006-0000-0100-000064000000}">
      <text>
        <r>
          <rPr>
            <sz val="10"/>
            <rFont val="Arial"/>
            <family val="2"/>
          </rPr>
          <t>Ô chỉ tiêu có định dạng số. Đơn vị tính x 1 (hoặc %)
Dữ liệu động đầu vào hợp lệ khi chỉ được thêm dòng trên ô này.</t>
        </r>
      </text>
    </comment>
    <comment ref="B36" authorId="0" shapeId="0" xr:uid="{00000000-0006-0000-0100-000065000000}">
      <text>
        <r>
          <rPr>
            <sz val="10"/>
            <rFont val="Arial"/>
            <family val="2"/>
          </rPr>
          <t>Ô chỉ tiêu có định dạng ký tự
Dữ liệu động đầu vào hợp lệ khi chỉ được thêm dòng trên ô này.</t>
        </r>
      </text>
    </comment>
    <comment ref="C36" authorId="0" shapeId="0" xr:uid="{00000000-0006-0000-0100-000066000000}">
      <text>
        <r>
          <rPr>
            <sz val="10"/>
            <rFont val="Arial"/>
            <family val="2"/>
          </rPr>
          <t>Ô chỉ tiêu có định dạng số. Đơn vị tính x 1 (hoặc %)
Dữ liệu động đầu vào hợp lệ khi chỉ được thêm dòng trên ô này.</t>
        </r>
      </text>
    </comment>
    <comment ref="D36" authorId="0" shapeId="0" xr:uid="{00000000-0006-0000-0100-000067000000}">
      <text>
        <r>
          <rPr>
            <sz val="10"/>
            <rFont val="Arial"/>
            <family val="2"/>
          </rPr>
          <t>Ô chỉ tiêu có định dạng số. Đơn vị tính x 1 (hoặc %)
Dữ liệu động đầu vào hợp lệ khi chỉ được thêm dòng trên ô này.</t>
        </r>
      </text>
    </comment>
    <comment ref="E36" authorId="0" shapeId="0" xr:uid="{00000000-0006-0000-0100-000068000000}">
      <text>
        <r>
          <rPr>
            <sz val="10"/>
            <rFont val="Arial"/>
            <family val="2"/>
          </rPr>
          <t>Ô chỉ tiêu có định dạng số. Đơn vị tính x 1 (hoặc %)
Dữ liệu động đầu vào hợp lệ khi chỉ được thêm dòng trên ô này.</t>
        </r>
      </text>
    </comment>
    <comment ref="F36" authorId="0" shapeId="0" xr:uid="{00000000-0006-0000-0100-000069000000}">
      <text>
        <r>
          <rPr>
            <sz val="10"/>
            <rFont val="Arial"/>
            <family val="2"/>
          </rPr>
          <t>Ô chỉ tiêu có định dạng số. Đơn vị tính x 1 (hoặc %)
Dữ liệu động đầu vào hợp lệ khi chỉ được thêm dòng trên ô này.</t>
        </r>
      </text>
    </comment>
    <comment ref="D37" authorId="0" shapeId="0" xr:uid="{00000000-0006-0000-0100-00006A000000}">
      <text>
        <r>
          <rPr>
            <sz val="10"/>
            <rFont val="Arial"/>
            <family val="2"/>
          </rPr>
          <t>Ô chỉ tiêu có định dạng số. Đơn vị tính x 1 (hoặc %)</t>
        </r>
      </text>
    </comment>
    <comment ref="E37" authorId="0" shapeId="0" xr:uid="{00000000-0006-0000-0100-00006B000000}">
      <text>
        <r>
          <rPr>
            <sz val="10"/>
            <rFont val="Arial"/>
            <family val="2"/>
          </rPr>
          <t>Ô chỉ tiêu có định dạng số. Đơn vị tính x 1 (hoặc %)</t>
        </r>
      </text>
    </comment>
    <comment ref="F37" authorId="0" shapeId="0" xr:uid="{00000000-0006-0000-0100-00006C000000}">
      <text>
        <r>
          <rPr>
            <sz val="10"/>
            <rFont val="Arial"/>
            <family val="2"/>
          </rPr>
          <t>Ô chỉ tiêu có định dạng số. Đơn vị tính x 1 (hoặc %)</t>
        </r>
      </text>
    </comment>
    <comment ref="A39" authorId="0" shapeId="0" xr:uid="{00000000-0006-0000-0100-00006D000000}">
      <text>
        <r>
          <rPr>
            <sz val="10"/>
            <rFont val="Arial"/>
            <family val="2"/>
          </rPr>
          <t>Ô chỉ tiêu có định dạng số. Đơn vị tính x 1 (hoặc %)
Dữ liệu động đầu vào hợp lệ khi chỉ được thêm dòng trên ô này.</t>
        </r>
      </text>
    </comment>
    <comment ref="B39" authorId="0" shapeId="0" xr:uid="{00000000-0006-0000-0100-00006E000000}">
      <text>
        <r>
          <rPr>
            <sz val="10"/>
            <rFont val="Arial"/>
            <family val="2"/>
          </rPr>
          <t>Ô chỉ tiêu có định dạng ký tự
Dữ liệu động đầu vào hợp lệ khi chỉ được thêm dòng trên ô này.</t>
        </r>
      </text>
    </comment>
    <comment ref="C39" authorId="0" shapeId="0" xr:uid="{00000000-0006-0000-0100-00006F000000}">
      <text>
        <r>
          <rPr>
            <sz val="10"/>
            <rFont val="Arial"/>
            <family val="2"/>
          </rPr>
          <t>Ô chỉ tiêu có định dạng số. Đơn vị tính x 1 (hoặc %)
Dữ liệu động đầu vào hợp lệ khi chỉ được thêm dòng trên ô này.</t>
        </r>
      </text>
    </comment>
    <comment ref="D39" authorId="0" shapeId="0" xr:uid="{00000000-0006-0000-0100-000070000000}">
      <text>
        <r>
          <rPr>
            <sz val="10"/>
            <rFont val="Arial"/>
            <family val="2"/>
          </rPr>
          <t>Ô chỉ tiêu có định dạng số. Đơn vị tính x 1 (hoặc %)
Dữ liệu động đầu vào hợp lệ khi chỉ được thêm dòng trên ô này.</t>
        </r>
      </text>
    </comment>
    <comment ref="E39" authorId="0" shapeId="0" xr:uid="{00000000-0006-0000-0100-000071000000}">
      <text>
        <r>
          <rPr>
            <sz val="10"/>
            <rFont val="Arial"/>
            <family val="2"/>
          </rPr>
          <t>Ô chỉ tiêu có định dạng số. Đơn vị tính x 1 (hoặc %)
Dữ liệu động đầu vào hợp lệ khi chỉ được thêm dòng trên ô này.</t>
        </r>
      </text>
    </comment>
    <comment ref="F39" authorId="0" shapeId="0" xr:uid="{00000000-0006-0000-0100-000072000000}">
      <text>
        <r>
          <rPr>
            <sz val="10"/>
            <rFont val="Arial"/>
            <family val="2"/>
          </rPr>
          <t>Ô chỉ tiêu có định dạng số. Đơn vị tính x 1 (hoặc %)
Dữ liệu động đầu vào hợp lệ khi chỉ được thêm dòng trên ô này.</t>
        </r>
      </text>
    </comment>
    <comment ref="D40" authorId="0" shapeId="0" xr:uid="{00000000-0006-0000-0100-000073000000}">
      <text>
        <r>
          <rPr>
            <sz val="10"/>
            <rFont val="Arial"/>
            <family val="2"/>
          </rPr>
          <t>Ô chỉ tiêu có định dạng số. Đơn vị tính x 1 (hoặc %)</t>
        </r>
      </text>
    </comment>
    <comment ref="E40" authorId="0" shapeId="0" xr:uid="{00000000-0006-0000-0100-000074000000}">
      <text>
        <r>
          <rPr>
            <sz val="10"/>
            <rFont val="Arial"/>
            <family val="2"/>
          </rPr>
          <t>Ô chỉ tiêu có định dạng số. Đơn vị tính x 1 (hoặc %)</t>
        </r>
      </text>
    </comment>
    <comment ref="F40" authorId="0" shapeId="0" xr:uid="{00000000-0006-0000-0100-000075000000}">
      <text>
        <r>
          <rPr>
            <sz val="10"/>
            <rFont val="Arial"/>
            <family val="2"/>
          </rPr>
          <t>Ô chỉ tiêu có định dạng số. Đơn vị tính x 1 (hoặc %)</t>
        </r>
      </text>
    </comment>
    <comment ref="D41" authorId="0" shapeId="0" xr:uid="{00000000-0006-0000-0100-000076000000}">
      <text>
        <r>
          <rPr>
            <sz val="10"/>
            <rFont val="Arial"/>
            <family val="2"/>
          </rPr>
          <t>Ô chỉ tiêu có định dạng số. Đơn vị tính x 1 (hoặc %)</t>
        </r>
      </text>
    </comment>
    <comment ref="E41" authorId="0" shapeId="0" xr:uid="{00000000-0006-0000-0100-000077000000}">
      <text>
        <r>
          <rPr>
            <sz val="10"/>
            <rFont val="Arial"/>
            <family val="2"/>
          </rPr>
          <t>Ô chỉ tiêu có định dạng số. Đơn vị tính x 1 (hoặc %)</t>
        </r>
      </text>
    </comment>
    <comment ref="F41" authorId="0" shapeId="0" xr:uid="{00000000-0006-0000-0100-000078000000}">
      <text>
        <r>
          <rPr>
            <sz val="10"/>
            <rFont val="Arial"/>
            <family val="2"/>
          </rPr>
          <t>Ô chỉ tiêu có định dạng số. Đơn vị tính x 1 (hoặc %)</t>
        </r>
      </text>
    </comment>
    <comment ref="D42" authorId="0" shapeId="0" xr:uid="{00000000-0006-0000-0100-000079000000}">
      <text>
        <r>
          <rPr>
            <sz val="10"/>
            <rFont val="Arial"/>
            <family val="2"/>
          </rPr>
          <t>Ô chỉ tiêu có định dạng số. Đơn vị tính x 1 (hoặc %)</t>
        </r>
      </text>
    </comment>
    <comment ref="E42" authorId="0" shapeId="0" xr:uid="{00000000-0006-0000-0100-00007A000000}">
      <text>
        <r>
          <rPr>
            <sz val="10"/>
            <rFont val="Arial"/>
            <family val="2"/>
          </rPr>
          <t>Ô chỉ tiêu có định dạng số. Đơn vị tính x 1 (hoặc %)</t>
        </r>
      </text>
    </comment>
    <comment ref="F42" authorId="0" shapeId="0" xr:uid="{00000000-0006-0000-0100-00007B000000}">
      <text>
        <r>
          <rPr>
            <sz val="10"/>
            <rFont val="Arial"/>
            <family val="2"/>
          </rPr>
          <t>Ô chỉ tiêu có định dạng số. Đơn vị tính x 1 (hoặc %)</t>
        </r>
      </text>
    </comment>
    <comment ref="D43" authorId="0" shapeId="0" xr:uid="{00000000-0006-0000-0100-00007C000000}">
      <text>
        <r>
          <rPr>
            <sz val="10"/>
            <rFont val="Arial"/>
            <family val="2"/>
          </rPr>
          <t>Ô chỉ tiêu có định dạng số. Đơn vị tính x 1 (hoặc %)</t>
        </r>
      </text>
    </comment>
    <comment ref="E43" authorId="0" shapeId="0" xr:uid="{00000000-0006-0000-0100-00007D000000}">
      <text>
        <r>
          <rPr>
            <sz val="10"/>
            <rFont val="Arial"/>
            <family val="2"/>
          </rPr>
          <t>Ô chỉ tiêu có định dạng số. Đơn vị tính x 1 (hoặc %)</t>
        </r>
      </text>
    </comment>
    <comment ref="F43" authorId="0" shapeId="0" xr:uid="{00000000-0006-0000-0100-00007E000000}">
      <text>
        <r>
          <rPr>
            <sz val="10"/>
            <rFont val="Arial"/>
            <family val="2"/>
          </rPr>
          <t>Ô chỉ tiêu có định dạng số. Đơn vị tính x 1 (hoặc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200-000001000000}">
      <text>
        <r>
          <rPr>
            <sz val="10"/>
            <rFont val="Arial"/>
            <family val="2"/>
          </rPr>
          <t>Ô chỉ tiêu có định dạng số. Đơn vị tính x 1 (hoặc %)</t>
        </r>
      </text>
    </comment>
    <comment ref="E2" authorId="0" shapeId="0" xr:uid="{00000000-0006-0000-0200-000002000000}">
      <text>
        <r>
          <rPr>
            <sz val="10"/>
            <rFont val="Arial"/>
            <family val="2"/>
          </rPr>
          <t>Ô chỉ tiêu có định dạng số. Đơn vị tính x 1 (hoặc %)</t>
        </r>
      </text>
    </comment>
    <comment ref="F2" authorId="0" shapeId="0" xr:uid="{00000000-0006-0000-0200-000003000000}">
      <text>
        <r>
          <rPr>
            <sz val="10"/>
            <rFont val="Arial"/>
            <family val="2"/>
          </rPr>
          <t>Ô chỉ tiêu có định dạng số. Đơn vị tính x 1 (hoặc %)</t>
        </r>
      </text>
    </comment>
    <comment ref="D3" authorId="0" shapeId="0" xr:uid="{00000000-0006-0000-0200-000004000000}">
      <text>
        <r>
          <rPr>
            <sz val="10"/>
            <rFont val="Arial"/>
            <family val="2"/>
          </rPr>
          <t>Ô chỉ tiêu có định dạng số. Đơn vị tính x 1 (hoặc %)</t>
        </r>
      </text>
    </comment>
    <comment ref="E3" authorId="0" shapeId="0" xr:uid="{00000000-0006-0000-0200-000005000000}">
      <text>
        <r>
          <rPr>
            <sz val="10"/>
            <rFont val="Arial"/>
            <family val="2"/>
          </rPr>
          <t>Ô chỉ tiêu có định dạng số. Đơn vị tính x 1 (hoặc %)</t>
        </r>
      </text>
    </comment>
    <comment ref="F3" authorId="0" shapeId="0" xr:uid="{00000000-0006-0000-0200-000006000000}">
      <text>
        <r>
          <rPr>
            <sz val="10"/>
            <rFont val="Arial"/>
            <family val="2"/>
          </rPr>
          <t>Ô chỉ tiêu có định dạng số. Đơn vị tính x 1 (hoặc %)</t>
        </r>
      </text>
    </comment>
    <comment ref="A5" authorId="0" shapeId="0" xr:uid="{00000000-0006-0000-0200-000007000000}">
      <text>
        <r>
          <rPr>
            <sz val="10"/>
            <rFont val="Arial"/>
            <family val="2"/>
          </rPr>
          <t>Ô chỉ tiêu có định dạng ký tự
Dữ liệu động đầu vào hợp lệ khi chỉ được thêm dòng trên ô này.</t>
        </r>
      </text>
    </comment>
    <comment ref="B5" authorId="0" shapeId="0" xr:uid="{00000000-0006-0000-0200-000008000000}">
      <text>
        <r>
          <rPr>
            <sz val="10"/>
            <rFont val="Arial"/>
            <family val="2"/>
          </rPr>
          <t>Ô chỉ tiêu có định dạng ký tự
Dữ liệu động đầu vào hợp lệ khi chỉ được thêm dòng trên ô này.</t>
        </r>
      </text>
    </comment>
    <comment ref="C5" authorId="0" shapeId="0" xr:uid="{00000000-0006-0000-0200-000009000000}">
      <text>
        <r>
          <rPr>
            <sz val="10"/>
            <rFont val="Arial"/>
            <family val="2"/>
          </rPr>
          <t>Ô chỉ tiêu có định dạng ký tự
Dữ liệu động đầu vào hợp lệ khi chỉ được thêm dòng trên ô này.</t>
        </r>
      </text>
    </comment>
    <comment ref="D5" authorId="0" shapeId="0" xr:uid="{00000000-0006-0000-02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2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200-00000C000000}">
      <text>
        <r>
          <rPr>
            <sz val="10"/>
            <rFont val="Arial"/>
            <family val="2"/>
          </rPr>
          <t>Ô chỉ tiêu có định dạng số. Đơn vị tính x 1 (hoặc %)
Dữ liệu động đầu vào hợp lệ khi chỉ được thêm dòng trên ô này.</t>
        </r>
      </text>
    </comment>
    <comment ref="A7" authorId="0" shapeId="0" xr:uid="{00000000-0006-0000-0200-00000D000000}">
      <text>
        <r>
          <rPr>
            <sz val="10"/>
            <rFont val="Arial"/>
            <family val="2"/>
          </rPr>
          <t>Ô chỉ tiêu có định dạng ký tự
Dữ liệu động đầu vào hợp lệ khi chỉ được thêm dòng trên ô này.</t>
        </r>
      </text>
    </comment>
    <comment ref="B7" authorId="0" shapeId="0" xr:uid="{00000000-0006-0000-0200-00000E000000}">
      <text>
        <r>
          <rPr>
            <sz val="10"/>
            <rFont val="Arial"/>
            <family val="2"/>
          </rPr>
          <t>Ô chỉ tiêu có định dạng ký tự
Dữ liệu động đầu vào hợp lệ khi chỉ được thêm dòng trên ô này.</t>
        </r>
      </text>
    </comment>
    <comment ref="C7" authorId="0" shapeId="0" xr:uid="{00000000-0006-0000-0200-00000F000000}">
      <text>
        <r>
          <rPr>
            <sz val="10"/>
            <rFont val="Arial"/>
            <family val="2"/>
          </rPr>
          <t>Ô chỉ tiêu có định dạng ký tự
Dữ liệu động đầu vào hợp lệ khi chỉ được thêm dòng trên ô này.</t>
        </r>
      </text>
    </comment>
    <comment ref="D7" authorId="0" shapeId="0" xr:uid="{00000000-0006-0000-0200-000010000000}">
      <text>
        <r>
          <rPr>
            <sz val="10"/>
            <rFont val="Arial"/>
            <family val="2"/>
          </rPr>
          <t>Ô chỉ tiêu có định dạng số. Đơn vị tính x 1 (hoặc %)
Dữ liệu động đầu vào hợp lệ khi chỉ được thêm dòng trên ô này.</t>
        </r>
      </text>
    </comment>
    <comment ref="E7" authorId="0" shapeId="0" xr:uid="{00000000-0006-0000-0200-000011000000}">
      <text>
        <r>
          <rPr>
            <sz val="10"/>
            <rFont val="Arial"/>
            <family val="2"/>
          </rPr>
          <t>Ô chỉ tiêu có định dạng số. Đơn vị tính x 1 (hoặc %)
Dữ liệu động đầu vào hợp lệ khi chỉ được thêm dòng trên ô này.</t>
        </r>
      </text>
    </comment>
    <comment ref="F7" authorId="0" shapeId="0" xr:uid="{00000000-0006-0000-0200-000012000000}">
      <text>
        <r>
          <rPr>
            <sz val="10"/>
            <rFont val="Arial"/>
            <family val="2"/>
          </rPr>
          <t>Ô chỉ tiêu có định dạng số. Đơn vị tính x 1 (hoặc %)
Dữ liệu động đầu vào hợp lệ khi chỉ được thêm dòng trên ô này.</t>
        </r>
      </text>
    </comment>
    <comment ref="A9" authorId="0" shapeId="0" xr:uid="{00000000-0006-0000-0200-000013000000}">
      <text>
        <r>
          <rPr>
            <sz val="10"/>
            <rFont val="Arial"/>
            <family val="2"/>
          </rPr>
          <t>Ô chỉ tiêu có định dạng ký tự
Dữ liệu động đầu vào hợp lệ khi chỉ được thêm dòng trên ô này.</t>
        </r>
      </text>
    </comment>
    <comment ref="B9" authorId="0" shapeId="0" xr:uid="{00000000-0006-0000-0200-000014000000}">
      <text>
        <r>
          <rPr>
            <sz val="10"/>
            <rFont val="Arial"/>
            <family val="2"/>
          </rPr>
          <t>Ô chỉ tiêu có định dạng ký tự
Dữ liệu động đầu vào hợp lệ khi chỉ được thêm dòng trên ô này.</t>
        </r>
      </text>
    </comment>
    <comment ref="C9" authorId="0" shapeId="0" xr:uid="{00000000-0006-0000-0200-000015000000}">
      <text>
        <r>
          <rPr>
            <sz val="10"/>
            <rFont val="Arial"/>
            <family val="2"/>
          </rPr>
          <t>Ô chỉ tiêu có định dạng ký tự
Dữ liệu động đầu vào hợp lệ khi chỉ được thêm dòng trên ô này.</t>
        </r>
      </text>
    </comment>
    <comment ref="D9" authorId="0" shapeId="0" xr:uid="{00000000-0006-0000-0200-000016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200-000017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200-000018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200-000019000000}">
      <text>
        <r>
          <rPr>
            <sz val="10"/>
            <rFont val="Arial"/>
            <family val="2"/>
          </rPr>
          <t>Ô chỉ tiêu có định dạng ký tự
Dữ liệu động đầu vào hợp lệ khi chỉ được thêm dòng trên ô này.</t>
        </r>
      </text>
    </comment>
    <comment ref="B11" authorId="0" shapeId="0" xr:uid="{00000000-0006-0000-0200-00001A000000}">
      <text>
        <r>
          <rPr>
            <sz val="10"/>
            <rFont val="Arial"/>
            <family val="2"/>
          </rPr>
          <t>Ô chỉ tiêu có định dạng ký tự
Dữ liệu động đầu vào hợp lệ khi chỉ được thêm dòng trên ô này.</t>
        </r>
      </text>
    </comment>
    <comment ref="C11" authorId="0" shapeId="0" xr:uid="{00000000-0006-0000-0200-00001B000000}">
      <text>
        <r>
          <rPr>
            <sz val="10"/>
            <rFont val="Arial"/>
            <family val="2"/>
          </rPr>
          <t>Ô chỉ tiêu có định dạng ký tự
Dữ liệu động đầu vào hợp lệ khi chỉ được thêm dòng trên ô này.</t>
        </r>
      </text>
    </comment>
    <comment ref="D11" authorId="0" shapeId="0" xr:uid="{00000000-0006-0000-02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200-00001D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200-00001E000000}">
      <text>
        <r>
          <rPr>
            <sz val="10"/>
            <rFont val="Arial"/>
            <family val="2"/>
          </rPr>
          <t>Ô chỉ tiêu có định dạng số. Đơn vị tính x 1 (hoặc %)
Dữ liệu động đầu vào hợp lệ khi chỉ được thêm dòng trên ô này.</t>
        </r>
      </text>
    </comment>
    <comment ref="D12" authorId="0" shapeId="0" xr:uid="{00000000-0006-0000-0200-00001F000000}">
      <text>
        <r>
          <rPr>
            <sz val="10"/>
            <rFont val="Arial"/>
            <family val="2"/>
          </rPr>
          <t>Ô chỉ tiêu có định dạng số. Đơn vị tính x 1 (hoặc %)</t>
        </r>
      </text>
    </comment>
    <comment ref="E12" authorId="0" shapeId="0" xr:uid="{00000000-0006-0000-0200-000020000000}">
      <text>
        <r>
          <rPr>
            <sz val="10"/>
            <rFont val="Arial"/>
            <family val="2"/>
          </rPr>
          <t>Ô chỉ tiêu có định dạng số. Đơn vị tính x 1 (hoặc %)</t>
        </r>
      </text>
    </comment>
    <comment ref="F12" authorId="0" shapeId="0" xr:uid="{00000000-0006-0000-0200-000021000000}">
      <text>
        <r>
          <rPr>
            <sz val="10"/>
            <rFont val="Arial"/>
            <family val="2"/>
          </rPr>
          <t>Ô chỉ tiêu có định dạng số. Đơn vị tính x 1 (hoặc %)</t>
        </r>
      </text>
    </comment>
    <comment ref="A14" authorId="0" shapeId="0" xr:uid="{00000000-0006-0000-0200-000022000000}">
      <text>
        <r>
          <rPr>
            <sz val="10"/>
            <rFont val="Arial"/>
            <family val="2"/>
          </rPr>
          <t>Ô chỉ tiêu có định dạng ký tự
Dữ liệu động đầu vào hợp lệ khi chỉ được thêm dòng trên ô này.</t>
        </r>
      </text>
    </comment>
    <comment ref="B14" authorId="0" shapeId="0" xr:uid="{00000000-0006-0000-0200-000023000000}">
      <text>
        <r>
          <rPr>
            <sz val="10"/>
            <rFont val="Arial"/>
            <family val="2"/>
          </rPr>
          <t>Ô chỉ tiêu có định dạng ký tự
Dữ liệu động đầu vào hợp lệ khi chỉ được thêm dòng trên ô này.</t>
        </r>
      </text>
    </comment>
    <comment ref="C14" authorId="0" shapeId="0" xr:uid="{00000000-0006-0000-0200-000024000000}">
      <text>
        <r>
          <rPr>
            <sz val="10"/>
            <rFont val="Arial"/>
            <family val="2"/>
          </rPr>
          <t>Ô chỉ tiêu có định dạng ký tự
Dữ liệu động đầu vào hợp lệ khi chỉ được thêm dòng trên ô này.</t>
        </r>
      </text>
    </comment>
    <comment ref="D14" authorId="0" shapeId="0" xr:uid="{00000000-0006-0000-0200-000025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200-000026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200-000027000000}">
      <text>
        <r>
          <rPr>
            <sz val="10"/>
            <rFont val="Arial"/>
            <family val="2"/>
          </rPr>
          <t>Ô chỉ tiêu có định dạng số. Đơn vị tính x 1 (hoặc %)
Dữ liệu động đầu vào hợp lệ khi chỉ được thêm dòng trên ô này.</t>
        </r>
      </text>
    </comment>
    <comment ref="A16" authorId="0" shapeId="0" xr:uid="{00000000-0006-0000-0200-000028000000}">
      <text>
        <r>
          <rPr>
            <sz val="10"/>
            <rFont val="Arial"/>
            <family val="2"/>
          </rPr>
          <t>Ô chỉ tiêu có định dạng số. Đơn vị tính x 1 (hoặc %)
Dữ liệu động đầu vào hợp lệ khi chỉ được thêm dòng trên ô này.</t>
        </r>
      </text>
    </comment>
    <comment ref="B16" authorId="0" shapeId="0" xr:uid="{00000000-0006-0000-0200-000029000000}">
      <text>
        <r>
          <rPr>
            <sz val="10"/>
            <rFont val="Arial"/>
            <family val="2"/>
          </rPr>
          <t>Ô chỉ tiêu có định dạng ký tự
Dữ liệu động đầu vào hợp lệ khi chỉ được thêm dòng trên ô này.</t>
        </r>
      </text>
    </comment>
    <comment ref="C16" authorId="0" shapeId="0" xr:uid="{00000000-0006-0000-0200-00002A000000}">
      <text>
        <r>
          <rPr>
            <sz val="10"/>
            <rFont val="Arial"/>
            <family val="2"/>
          </rPr>
          <t>Ô chỉ tiêu có định dạng số. Đơn vị tính x 1 (hoặc %)
Dữ liệu động đầu vào hợp lệ khi chỉ được thêm dòng trên ô này.</t>
        </r>
      </text>
    </comment>
    <comment ref="D16" authorId="0" shapeId="0" xr:uid="{00000000-0006-0000-0200-00002B000000}">
      <text>
        <r>
          <rPr>
            <sz val="10"/>
            <rFont val="Arial"/>
            <family val="2"/>
          </rPr>
          <t>Ô chỉ tiêu có định dạng số. Đơn vị tính x 1 (hoặc %)
Dữ liệu động đầu vào hợp lệ khi chỉ được thêm dòng trên ô này.</t>
        </r>
      </text>
    </comment>
    <comment ref="E16" authorId="0" shapeId="0" xr:uid="{00000000-0006-0000-0200-00002C000000}">
      <text>
        <r>
          <rPr>
            <sz val="10"/>
            <rFont val="Arial"/>
            <family val="2"/>
          </rPr>
          <t>Ô chỉ tiêu có định dạng số. Đơn vị tính x 1 (hoặc %)
Dữ liệu động đầu vào hợp lệ khi chỉ được thêm dòng trên ô này.</t>
        </r>
      </text>
    </comment>
    <comment ref="F16" authorId="0" shapeId="0" xr:uid="{00000000-0006-0000-0200-00002D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200-00002E000000}">
      <text>
        <r>
          <rPr>
            <sz val="10"/>
            <rFont val="Arial"/>
            <family val="2"/>
          </rPr>
          <t>Ô chỉ tiêu có định dạng số. Đơn vị tính x 1 (hoặc %)</t>
        </r>
      </text>
    </comment>
    <comment ref="E17" authorId="0" shapeId="0" xr:uid="{00000000-0006-0000-0200-00002F000000}">
      <text>
        <r>
          <rPr>
            <sz val="10"/>
            <rFont val="Arial"/>
            <family val="2"/>
          </rPr>
          <t>Ô chỉ tiêu có định dạng số. Đơn vị tính x 1 (hoặc %)</t>
        </r>
      </text>
    </comment>
    <comment ref="F17" authorId="0" shapeId="0" xr:uid="{00000000-0006-0000-0200-000030000000}">
      <text>
        <r>
          <rPr>
            <sz val="10"/>
            <rFont val="Arial"/>
            <family val="2"/>
          </rPr>
          <t>Ô chỉ tiêu có định dạng số. Đơn vị tính x 1 (hoặc %)</t>
        </r>
      </text>
    </comment>
    <comment ref="A19" authorId="0" shapeId="0" xr:uid="{00000000-0006-0000-0200-000031000000}">
      <text>
        <r>
          <rPr>
            <sz val="10"/>
            <rFont val="Arial"/>
            <family val="2"/>
          </rPr>
          <t>Ô chỉ tiêu có định dạng số. Đơn vị tính x 1 (hoặc %)
Dữ liệu động đầu vào hợp lệ khi chỉ được thêm dòng trên ô này.</t>
        </r>
      </text>
    </comment>
    <comment ref="B19" authorId="0" shapeId="0" xr:uid="{00000000-0006-0000-0200-000032000000}">
      <text>
        <r>
          <rPr>
            <sz val="10"/>
            <rFont val="Arial"/>
            <family val="2"/>
          </rPr>
          <t>Ô chỉ tiêu có định dạng ký tự
Dữ liệu động đầu vào hợp lệ khi chỉ được thêm dòng trên ô này.</t>
        </r>
      </text>
    </comment>
    <comment ref="C19" authorId="0" shapeId="0" xr:uid="{00000000-0006-0000-0200-000033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200-000034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200-000035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200-000036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200-000037000000}">
      <text>
        <r>
          <rPr>
            <sz val="10"/>
            <rFont val="Arial"/>
            <family val="2"/>
          </rPr>
          <t>Ô chỉ tiêu có định dạng số. Đơn vị tính x 1 (hoặc %)</t>
        </r>
      </text>
    </comment>
    <comment ref="E20" authorId="0" shapeId="0" xr:uid="{00000000-0006-0000-0200-000038000000}">
      <text>
        <r>
          <rPr>
            <sz val="10"/>
            <rFont val="Arial"/>
            <family val="2"/>
          </rPr>
          <t>Ô chỉ tiêu có định dạng số. Đơn vị tính x 1 (hoặc %)</t>
        </r>
      </text>
    </comment>
    <comment ref="F20" authorId="0" shapeId="0" xr:uid="{00000000-0006-0000-0200-000039000000}">
      <text>
        <r>
          <rPr>
            <sz val="10"/>
            <rFont val="Arial"/>
            <family val="2"/>
          </rPr>
          <t>Ô chỉ tiêu có định dạng số. Đơn vị tính x 1 (hoặc %)</t>
        </r>
      </text>
    </comment>
    <comment ref="A22" authorId="0" shapeId="0" xr:uid="{00000000-0006-0000-0200-00003A000000}">
      <text>
        <r>
          <rPr>
            <sz val="10"/>
            <rFont val="Arial"/>
            <family val="2"/>
          </rPr>
          <t>Ô chỉ tiêu có định dạng ký tự
Dữ liệu động đầu vào hợp lệ khi chỉ được thêm dòng trên ô này.</t>
        </r>
      </text>
    </comment>
    <comment ref="B22" authorId="0" shapeId="0" xr:uid="{00000000-0006-0000-0200-00003B000000}">
      <text>
        <r>
          <rPr>
            <sz val="10"/>
            <rFont val="Arial"/>
            <family val="2"/>
          </rPr>
          <t>Ô chỉ tiêu có định dạng ký tự
Dữ liệu động đầu vào hợp lệ khi chỉ được thêm dòng trên ô này.</t>
        </r>
      </text>
    </comment>
    <comment ref="C22" authorId="0" shapeId="0" xr:uid="{00000000-0006-0000-0200-00003C000000}">
      <text>
        <r>
          <rPr>
            <sz val="10"/>
            <rFont val="Arial"/>
            <family val="2"/>
          </rPr>
          <t>Ô chỉ tiêu có định dạng ký tự
Dữ liệu động đầu vào hợp lệ khi chỉ được thêm dòng trên ô này.</t>
        </r>
      </text>
    </comment>
    <comment ref="D22" authorId="0" shapeId="0" xr:uid="{00000000-0006-0000-0200-00003D000000}">
      <text>
        <r>
          <rPr>
            <sz val="10"/>
            <rFont val="Arial"/>
            <family val="2"/>
          </rPr>
          <t>Ô chỉ tiêu có định dạng số. Đơn vị tính x 1 (hoặc %)
Dữ liệu động đầu vào hợp lệ khi chỉ được thêm dòng trên ô này.</t>
        </r>
      </text>
    </comment>
    <comment ref="E22" authorId="0" shapeId="0" xr:uid="{00000000-0006-0000-0200-00003E000000}">
      <text>
        <r>
          <rPr>
            <sz val="10"/>
            <rFont val="Arial"/>
            <family val="2"/>
          </rPr>
          <t>Ô chỉ tiêu có định dạng số. Đơn vị tính x 1 (hoặc %)
Dữ liệu động đầu vào hợp lệ khi chỉ được thêm dòng trên ô này.</t>
        </r>
      </text>
    </comment>
    <comment ref="F22" authorId="0" shapeId="0" xr:uid="{00000000-0006-0000-0200-00003F000000}">
      <text>
        <r>
          <rPr>
            <sz val="10"/>
            <rFont val="Arial"/>
            <family val="2"/>
          </rPr>
          <t>Ô chỉ tiêu có định dạng số. Đơn vị tính x 1 (hoặc %)
Dữ liệu động đầu vào hợp lệ khi chỉ được thêm dòng trên ô này.</t>
        </r>
      </text>
    </comment>
    <comment ref="A24" authorId="0" shapeId="0" xr:uid="{00000000-0006-0000-0200-000040000000}">
      <text>
        <r>
          <rPr>
            <sz val="10"/>
            <rFont val="Arial"/>
            <family val="2"/>
          </rPr>
          <t>Ô chỉ tiêu có định dạng ký tự
Dữ liệu động đầu vào hợp lệ khi chỉ được thêm dòng trên ô này.</t>
        </r>
      </text>
    </comment>
    <comment ref="B24" authorId="0" shapeId="0" xr:uid="{00000000-0006-0000-0200-000041000000}">
      <text>
        <r>
          <rPr>
            <sz val="10"/>
            <rFont val="Arial"/>
            <family val="2"/>
          </rPr>
          <t>Ô chỉ tiêu có định dạng ký tự
Dữ liệu động đầu vào hợp lệ khi chỉ được thêm dòng trên ô này.</t>
        </r>
      </text>
    </comment>
    <comment ref="C24" authorId="0" shapeId="0" xr:uid="{00000000-0006-0000-0200-000042000000}">
      <text>
        <r>
          <rPr>
            <sz val="10"/>
            <rFont val="Arial"/>
            <family val="2"/>
          </rPr>
          <t>Ô chỉ tiêu có định dạng ký tự
Dữ liệu động đầu vào hợp lệ khi chỉ được thêm dòng trên ô này.</t>
        </r>
      </text>
    </comment>
    <comment ref="D24" authorId="0" shapeId="0" xr:uid="{00000000-0006-0000-0200-000043000000}">
      <text>
        <r>
          <rPr>
            <sz val="10"/>
            <rFont val="Arial"/>
            <family val="2"/>
          </rPr>
          <t>Ô chỉ tiêu có định dạng số. Đơn vị tính x 1 (hoặc %)
Dữ liệu động đầu vào hợp lệ khi chỉ được thêm dòng trên ô này.</t>
        </r>
      </text>
    </comment>
    <comment ref="E24" authorId="0" shapeId="0" xr:uid="{00000000-0006-0000-0200-000044000000}">
      <text>
        <r>
          <rPr>
            <sz val="10"/>
            <rFont val="Arial"/>
            <family val="2"/>
          </rPr>
          <t>Ô chỉ tiêu có định dạng số. Đơn vị tính x 1 (hoặc %)
Dữ liệu động đầu vào hợp lệ khi chỉ được thêm dòng trên ô này.</t>
        </r>
      </text>
    </comment>
    <comment ref="F24" authorId="0" shapeId="0" xr:uid="{00000000-0006-0000-0200-000045000000}">
      <text>
        <r>
          <rPr>
            <sz val="10"/>
            <rFont val="Arial"/>
            <family val="2"/>
          </rPr>
          <t>Ô chỉ tiêu có định dạng số. Đơn vị tính x 1 (hoặc %)
Dữ liệu động đầu vào hợp lệ khi chỉ được thêm dòng trên ô này.</t>
        </r>
      </text>
    </comment>
    <comment ref="A26" authorId="0" shapeId="0" xr:uid="{00000000-0006-0000-0200-000046000000}">
      <text>
        <r>
          <rPr>
            <sz val="10"/>
            <rFont val="Arial"/>
            <family val="2"/>
          </rPr>
          <t>Ô chỉ tiêu có định dạng ký tự
Dữ liệu động đầu vào hợp lệ khi chỉ được thêm dòng trên ô này.</t>
        </r>
      </text>
    </comment>
    <comment ref="B26" authorId="0" shapeId="0" xr:uid="{00000000-0006-0000-0200-000047000000}">
      <text>
        <r>
          <rPr>
            <sz val="10"/>
            <rFont val="Arial"/>
            <family val="2"/>
          </rPr>
          <t>Ô chỉ tiêu có định dạng ký tự
Dữ liệu động đầu vào hợp lệ khi chỉ được thêm dòng trên ô này.</t>
        </r>
      </text>
    </comment>
    <comment ref="C26" authorId="0" shapeId="0" xr:uid="{00000000-0006-0000-0200-000048000000}">
      <text>
        <r>
          <rPr>
            <sz val="10"/>
            <rFont val="Arial"/>
            <family val="2"/>
          </rPr>
          <t>Ô chỉ tiêu có định dạng ký tự
Dữ liệu động đầu vào hợp lệ khi chỉ được thêm dòng trên ô này.</t>
        </r>
      </text>
    </comment>
    <comment ref="D26" authorId="0" shapeId="0" xr:uid="{00000000-0006-0000-0200-000049000000}">
      <text>
        <r>
          <rPr>
            <sz val="10"/>
            <rFont val="Arial"/>
            <family val="2"/>
          </rPr>
          <t>Ô chỉ tiêu có định dạng số. Đơn vị tính x 1 (hoặc %)
Dữ liệu động đầu vào hợp lệ khi chỉ được thêm dòng trên ô này.</t>
        </r>
      </text>
    </comment>
    <comment ref="E26" authorId="0" shapeId="0" xr:uid="{00000000-0006-0000-0200-00004A000000}">
      <text>
        <r>
          <rPr>
            <sz val="10"/>
            <rFont val="Arial"/>
            <family val="2"/>
          </rPr>
          <t>Ô chỉ tiêu có định dạng số. Đơn vị tính x 1 (hoặc %)
Dữ liệu động đầu vào hợp lệ khi chỉ được thêm dòng trên ô này.</t>
        </r>
      </text>
    </comment>
    <comment ref="F26" authorId="0" shapeId="0" xr:uid="{00000000-0006-0000-0200-00004B000000}">
      <text>
        <r>
          <rPr>
            <sz val="10"/>
            <rFont val="Arial"/>
            <family val="2"/>
          </rPr>
          <t>Ô chỉ tiêu có định dạng số. Đơn vị tính x 1 (hoặc %)
Dữ liệu động đầu vào hợp lệ khi chỉ được thêm dòng trên ô này.</t>
        </r>
      </text>
    </comment>
    <comment ref="A28" authorId="0" shapeId="0" xr:uid="{00000000-0006-0000-0200-00004C000000}">
      <text>
        <r>
          <rPr>
            <sz val="10"/>
            <rFont val="Arial"/>
            <family val="2"/>
          </rPr>
          <t>Ô chỉ tiêu có định dạng số. Đơn vị tính x 1 (hoặc %)
Dữ liệu động đầu vào hợp lệ khi chỉ được thêm dòng trên ô này.</t>
        </r>
      </text>
    </comment>
    <comment ref="B28" authorId="0" shapeId="0" xr:uid="{00000000-0006-0000-0200-00004D000000}">
      <text>
        <r>
          <rPr>
            <sz val="10"/>
            <rFont val="Arial"/>
            <family val="2"/>
          </rPr>
          <t>Ô chỉ tiêu có định dạng ký tự
Dữ liệu động đầu vào hợp lệ khi chỉ được thêm dòng trên ô này.</t>
        </r>
      </text>
    </comment>
    <comment ref="C28" authorId="0" shapeId="0" xr:uid="{00000000-0006-0000-0200-00004E000000}">
      <text>
        <r>
          <rPr>
            <sz val="10"/>
            <rFont val="Arial"/>
            <family val="2"/>
          </rPr>
          <t>Ô chỉ tiêu có định dạng số. Đơn vị tính x 1 (hoặc %)
Dữ liệu động đầu vào hợp lệ khi chỉ được thêm dòng trên ô này.</t>
        </r>
      </text>
    </comment>
    <comment ref="D28" authorId="0" shapeId="0" xr:uid="{00000000-0006-0000-0200-00004F000000}">
      <text>
        <r>
          <rPr>
            <sz val="10"/>
            <rFont val="Arial"/>
            <family val="2"/>
          </rPr>
          <t>Ô chỉ tiêu có định dạng số. Đơn vị tính x 1 (hoặc %)
Dữ liệu động đầu vào hợp lệ khi chỉ được thêm dòng trên ô này.</t>
        </r>
      </text>
    </comment>
    <comment ref="E28" authorId="0" shapeId="0" xr:uid="{00000000-0006-0000-0200-000050000000}">
      <text>
        <r>
          <rPr>
            <sz val="10"/>
            <rFont val="Arial"/>
            <family val="2"/>
          </rPr>
          <t>Ô chỉ tiêu có định dạng số. Đơn vị tính x 1 (hoặc %)
Dữ liệu động đầu vào hợp lệ khi chỉ được thêm dòng trên ô này.</t>
        </r>
      </text>
    </comment>
    <comment ref="F28" authorId="0" shapeId="0" xr:uid="{00000000-0006-0000-0200-000051000000}">
      <text>
        <r>
          <rPr>
            <sz val="10"/>
            <rFont val="Arial"/>
            <family val="2"/>
          </rPr>
          <t>Ô chỉ tiêu có định dạng số. Đơn vị tính x 1 (hoặc %)
Dữ liệu động đầu vào hợp lệ khi chỉ được thêm dòng trên ô này.</t>
        </r>
      </text>
    </comment>
    <comment ref="D29" authorId="0" shapeId="0" xr:uid="{00000000-0006-0000-0200-000052000000}">
      <text>
        <r>
          <rPr>
            <sz val="10"/>
            <rFont val="Arial"/>
            <family val="2"/>
          </rPr>
          <t>Ô chỉ tiêu có định dạng số. Đơn vị tính x 1 (hoặc %)</t>
        </r>
      </text>
    </comment>
    <comment ref="E29" authorId="0" shapeId="0" xr:uid="{00000000-0006-0000-0200-000053000000}">
      <text>
        <r>
          <rPr>
            <sz val="10"/>
            <rFont val="Arial"/>
            <family val="2"/>
          </rPr>
          <t>Ô chỉ tiêu có định dạng số. Đơn vị tính x 1 (hoặc %)</t>
        </r>
      </text>
    </comment>
    <comment ref="F29" authorId="0" shapeId="0" xr:uid="{00000000-0006-0000-0200-000054000000}">
      <text>
        <r>
          <rPr>
            <sz val="10"/>
            <rFont val="Arial"/>
            <family val="2"/>
          </rPr>
          <t>Ô chỉ tiêu có định dạng số. Đơn vị tính x 1 (hoặc %)</t>
        </r>
      </text>
    </comment>
    <comment ref="A31" authorId="0" shapeId="0" xr:uid="{00000000-0006-0000-0200-000055000000}">
      <text>
        <r>
          <rPr>
            <sz val="10"/>
            <rFont val="Arial"/>
            <family val="2"/>
          </rPr>
          <t>Ô chỉ tiêu có định dạng số. Đơn vị tính x 1 (hoặc %)
Dữ liệu động đầu vào hợp lệ khi chỉ được thêm dòng trên ô này.</t>
        </r>
      </text>
    </comment>
    <comment ref="B31" authorId="0" shapeId="0" xr:uid="{00000000-0006-0000-0200-000056000000}">
      <text>
        <r>
          <rPr>
            <sz val="10"/>
            <rFont val="Arial"/>
            <family val="2"/>
          </rPr>
          <t>Ô chỉ tiêu có định dạng ký tự
Dữ liệu động đầu vào hợp lệ khi chỉ được thêm dòng trên ô này.</t>
        </r>
      </text>
    </comment>
    <comment ref="C31" authorId="0" shapeId="0" xr:uid="{00000000-0006-0000-0200-000057000000}">
      <text>
        <r>
          <rPr>
            <sz val="10"/>
            <rFont val="Arial"/>
            <family val="2"/>
          </rPr>
          <t>Ô chỉ tiêu có định dạng số. Đơn vị tính x 1 (hoặc %)
Dữ liệu động đầu vào hợp lệ khi chỉ được thêm dòng trên ô này.</t>
        </r>
      </text>
    </comment>
    <comment ref="D31" authorId="0" shapeId="0" xr:uid="{00000000-0006-0000-0200-000058000000}">
      <text>
        <r>
          <rPr>
            <sz val="10"/>
            <rFont val="Arial"/>
            <family val="2"/>
          </rPr>
          <t>Ô chỉ tiêu có định dạng số. Đơn vị tính x 1 (hoặc %)
Dữ liệu động đầu vào hợp lệ khi chỉ được thêm dòng trên ô này.</t>
        </r>
      </text>
    </comment>
    <comment ref="E31" authorId="0" shapeId="0" xr:uid="{00000000-0006-0000-0200-000059000000}">
      <text>
        <r>
          <rPr>
            <sz val="10"/>
            <rFont val="Arial"/>
            <family val="2"/>
          </rPr>
          <t>Ô chỉ tiêu có định dạng số. Đơn vị tính x 1 (hoặc %)
Dữ liệu động đầu vào hợp lệ khi chỉ được thêm dòng trên ô này.</t>
        </r>
      </text>
    </comment>
    <comment ref="F31" authorId="0" shapeId="0" xr:uid="{00000000-0006-0000-0200-00005A000000}">
      <text>
        <r>
          <rPr>
            <sz val="10"/>
            <rFont val="Arial"/>
            <family val="2"/>
          </rPr>
          <t>Ô chỉ tiêu có định dạng số. Đơn vị tính x 1 (hoặc %)
Dữ liệu động đầu vào hợp lệ khi chỉ được thêm dòng trên ô này.</t>
        </r>
      </text>
    </comment>
    <comment ref="D32" authorId="0" shapeId="0" xr:uid="{00000000-0006-0000-0200-00005B000000}">
      <text>
        <r>
          <rPr>
            <sz val="10"/>
            <rFont val="Arial"/>
            <family val="2"/>
          </rPr>
          <t>Ô chỉ tiêu có định dạng số. Đơn vị tính x 1 (hoặc %)</t>
        </r>
      </text>
    </comment>
    <comment ref="E32" authorId="0" shapeId="0" xr:uid="{00000000-0006-0000-0200-00005C000000}">
      <text>
        <r>
          <rPr>
            <sz val="10"/>
            <rFont val="Arial"/>
            <family val="2"/>
          </rPr>
          <t>Ô chỉ tiêu có định dạng số. Đơn vị tính x 1 (hoặc %)</t>
        </r>
      </text>
    </comment>
    <comment ref="F32" authorId="0" shapeId="0" xr:uid="{00000000-0006-0000-0200-00005D000000}">
      <text>
        <r>
          <rPr>
            <sz val="10"/>
            <rFont val="Arial"/>
            <family val="2"/>
          </rPr>
          <t>Ô chỉ tiêu có định dạng số. Đơn vị tính x 1 (hoặc %)</t>
        </r>
      </text>
    </comment>
    <comment ref="A34" authorId="0" shapeId="0" xr:uid="{00000000-0006-0000-0200-00005E000000}">
      <text>
        <r>
          <rPr>
            <sz val="10"/>
            <rFont val="Arial"/>
            <family val="2"/>
          </rPr>
          <t>Ô chỉ tiêu có định dạng số. Đơn vị tính x 1 (hoặc %)
Dữ liệu động đầu vào hợp lệ khi chỉ được thêm dòng trên ô này.</t>
        </r>
      </text>
    </comment>
    <comment ref="B34" authorId="0" shapeId="0" xr:uid="{00000000-0006-0000-0200-00005F000000}">
      <text>
        <r>
          <rPr>
            <sz val="10"/>
            <rFont val="Arial"/>
            <family val="2"/>
          </rPr>
          <t>Ô chỉ tiêu có định dạng ký tự
Dữ liệu động đầu vào hợp lệ khi chỉ được thêm dòng trên ô này.</t>
        </r>
      </text>
    </comment>
    <comment ref="C34" authorId="0" shapeId="0" xr:uid="{00000000-0006-0000-0200-000060000000}">
      <text>
        <r>
          <rPr>
            <sz val="10"/>
            <rFont val="Arial"/>
            <family val="2"/>
          </rPr>
          <t>Ô chỉ tiêu có định dạng số. Đơn vị tính x 1 (hoặc %)
Dữ liệu động đầu vào hợp lệ khi chỉ được thêm dòng trên ô này.</t>
        </r>
      </text>
    </comment>
    <comment ref="D34" authorId="0" shapeId="0" xr:uid="{00000000-0006-0000-0200-000061000000}">
      <text>
        <r>
          <rPr>
            <sz val="10"/>
            <rFont val="Arial"/>
            <family val="2"/>
          </rPr>
          <t>Ô chỉ tiêu có định dạng số. Đơn vị tính x 1 (hoặc %)
Dữ liệu động đầu vào hợp lệ khi chỉ được thêm dòng trên ô này.</t>
        </r>
      </text>
    </comment>
    <comment ref="E34" authorId="0" shapeId="0" xr:uid="{00000000-0006-0000-0200-000062000000}">
      <text>
        <r>
          <rPr>
            <sz val="10"/>
            <rFont val="Arial"/>
            <family val="2"/>
          </rPr>
          <t>Ô chỉ tiêu có định dạng số. Đơn vị tính x 1 (hoặc %)
Dữ liệu động đầu vào hợp lệ khi chỉ được thêm dòng trên ô này.</t>
        </r>
      </text>
    </comment>
    <comment ref="F34" authorId="0" shapeId="0" xr:uid="{00000000-0006-0000-0200-000063000000}">
      <text>
        <r>
          <rPr>
            <sz val="10"/>
            <rFont val="Arial"/>
            <family val="2"/>
          </rPr>
          <t>Ô chỉ tiêu có định dạng số. Đơn vị tính x 1 (hoặc %)
Dữ liệu động đầu vào hợp lệ khi chỉ được thêm dòng trên ô này.</t>
        </r>
      </text>
    </comment>
    <comment ref="D35" authorId="0" shapeId="0" xr:uid="{00000000-0006-0000-0200-000064000000}">
      <text>
        <r>
          <rPr>
            <sz val="10"/>
            <rFont val="Arial"/>
            <family val="2"/>
          </rPr>
          <t>Ô chỉ tiêu có định dạng số. Đơn vị tính x 1 (hoặc %)</t>
        </r>
      </text>
    </comment>
    <comment ref="E35" authorId="0" shapeId="0" xr:uid="{00000000-0006-0000-0200-000065000000}">
      <text>
        <r>
          <rPr>
            <sz val="10"/>
            <rFont val="Arial"/>
            <family val="2"/>
          </rPr>
          <t>Ô chỉ tiêu có định dạng số. Đơn vị tính x 1 (hoặc %)</t>
        </r>
      </text>
    </comment>
    <comment ref="F35" authorId="0" shapeId="0" xr:uid="{00000000-0006-0000-0200-000066000000}">
      <text>
        <r>
          <rPr>
            <sz val="10"/>
            <rFont val="Arial"/>
            <family val="2"/>
          </rPr>
          <t>Ô chỉ tiêu có định dạng số. Đơn vị tính x 1 (hoặc %)</t>
        </r>
      </text>
    </comment>
    <comment ref="A37" authorId="0" shapeId="0" xr:uid="{00000000-0006-0000-0200-000067000000}">
      <text>
        <r>
          <rPr>
            <sz val="10"/>
            <rFont val="Arial"/>
            <family val="2"/>
          </rPr>
          <t>Ô chỉ tiêu có định dạng số. Đơn vị tính x 1 (hoặc %)
Dữ liệu động đầu vào hợp lệ khi chỉ được thêm dòng trên ô này.</t>
        </r>
      </text>
    </comment>
    <comment ref="B37" authorId="0" shapeId="0" xr:uid="{00000000-0006-0000-0200-000068000000}">
      <text>
        <r>
          <rPr>
            <sz val="10"/>
            <rFont val="Arial"/>
            <family val="2"/>
          </rPr>
          <t>Ô chỉ tiêu có định dạng ký tự
Dữ liệu động đầu vào hợp lệ khi chỉ được thêm dòng trên ô này.</t>
        </r>
      </text>
    </comment>
    <comment ref="C37" authorId="0" shapeId="0" xr:uid="{00000000-0006-0000-0200-000069000000}">
      <text>
        <r>
          <rPr>
            <sz val="10"/>
            <rFont val="Arial"/>
            <family val="2"/>
          </rPr>
          <t>Ô chỉ tiêu có định dạng số. Đơn vị tính x 1 (hoặc %)
Dữ liệu động đầu vào hợp lệ khi chỉ được thêm dòng trên ô này.</t>
        </r>
      </text>
    </comment>
    <comment ref="D37" authorId="0" shapeId="0" xr:uid="{00000000-0006-0000-0200-00006A000000}">
      <text>
        <r>
          <rPr>
            <sz val="10"/>
            <rFont val="Arial"/>
            <family val="2"/>
          </rPr>
          <t>Ô chỉ tiêu có định dạng số. Đơn vị tính x 1 (hoặc %)
Dữ liệu động đầu vào hợp lệ khi chỉ được thêm dòng trên ô này.</t>
        </r>
      </text>
    </comment>
    <comment ref="E37" authorId="0" shapeId="0" xr:uid="{00000000-0006-0000-0200-00006B000000}">
      <text>
        <r>
          <rPr>
            <sz val="10"/>
            <rFont val="Arial"/>
            <family val="2"/>
          </rPr>
          <t>Ô chỉ tiêu có định dạng số. Đơn vị tính x 1 (hoặc %)
Dữ liệu động đầu vào hợp lệ khi chỉ được thêm dòng trên ô này.</t>
        </r>
      </text>
    </comment>
    <comment ref="F37" authorId="0" shapeId="0" xr:uid="{00000000-0006-0000-0200-00006C000000}">
      <text>
        <r>
          <rPr>
            <sz val="10"/>
            <rFont val="Arial"/>
            <family val="2"/>
          </rPr>
          <t>Ô chỉ tiêu có định dạng số. Đơn vị tính x 1 (hoặc %)
Dữ liệu động đầu vào hợp lệ khi chỉ được thêm dòng trên ô này.</t>
        </r>
      </text>
    </comment>
    <comment ref="D38" authorId="0" shapeId="0" xr:uid="{00000000-0006-0000-0200-00006D000000}">
      <text>
        <r>
          <rPr>
            <sz val="10"/>
            <rFont val="Arial"/>
            <family val="2"/>
          </rPr>
          <t>Ô chỉ tiêu có định dạng số. Đơn vị tính x 1 (hoặc %)</t>
        </r>
      </text>
    </comment>
    <comment ref="E38" authorId="0" shapeId="0" xr:uid="{00000000-0006-0000-0200-00006E000000}">
      <text>
        <r>
          <rPr>
            <sz val="10"/>
            <rFont val="Arial"/>
            <family val="2"/>
          </rPr>
          <t>Ô chỉ tiêu có định dạng số. Đơn vị tính x 1 (hoặc %)</t>
        </r>
      </text>
    </comment>
    <comment ref="F38" authorId="0" shapeId="0" xr:uid="{00000000-0006-0000-0200-00006F000000}">
      <text>
        <r>
          <rPr>
            <sz val="10"/>
            <rFont val="Arial"/>
            <family val="2"/>
          </rPr>
          <t>Ô chỉ tiêu có định dạng số. Đơn vị tính x 1 (hoặc %)</t>
        </r>
      </text>
    </comment>
    <comment ref="D39" authorId="0" shapeId="0" xr:uid="{00000000-0006-0000-0200-000070000000}">
      <text>
        <r>
          <rPr>
            <sz val="10"/>
            <rFont val="Arial"/>
            <family val="2"/>
          </rPr>
          <t>Ô chỉ tiêu có định dạng số. Đơn vị tính x 1 (hoặc %)</t>
        </r>
      </text>
    </comment>
    <comment ref="E39" authorId="0" shapeId="0" xr:uid="{00000000-0006-0000-0200-000071000000}">
      <text>
        <r>
          <rPr>
            <sz val="10"/>
            <rFont val="Arial"/>
            <family val="2"/>
          </rPr>
          <t>Ô chỉ tiêu có định dạng số. Đơn vị tính x 1 (hoặc %)</t>
        </r>
      </text>
    </comment>
    <comment ref="F39" authorId="0" shapeId="0" xr:uid="{00000000-0006-0000-0200-000072000000}">
      <text>
        <r>
          <rPr>
            <sz val="10"/>
            <rFont val="Arial"/>
            <family val="2"/>
          </rPr>
          <t>Ô chỉ tiêu có định dạng số. Đơn vị tính x 1 (hoặc %)</t>
        </r>
      </text>
    </comment>
    <comment ref="D40" authorId="0" shapeId="0" xr:uid="{00000000-0006-0000-0200-000073000000}">
      <text>
        <r>
          <rPr>
            <sz val="10"/>
            <rFont val="Arial"/>
            <family val="2"/>
          </rPr>
          <t>Ô chỉ tiêu có định dạng số. Đơn vị tính x 1 (hoặc %)</t>
        </r>
      </text>
    </comment>
    <comment ref="E40" authorId="0" shapeId="0" xr:uid="{00000000-0006-0000-0200-000074000000}">
      <text>
        <r>
          <rPr>
            <sz val="10"/>
            <rFont val="Arial"/>
            <family val="2"/>
          </rPr>
          <t>Ô chỉ tiêu có định dạng số. Đơn vị tính x 1 (hoặc %)</t>
        </r>
      </text>
    </comment>
    <comment ref="F40" authorId="0" shapeId="0" xr:uid="{00000000-0006-0000-0200-000075000000}">
      <text>
        <r>
          <rPr>
            <sz val="10"/>
            <rFont val="Arial"/>
            <family val="2"/>
          </rPr>
          <t>Ô chỉ tiêu có định dạng số. Đơn vị tính x 1 (hoặc %)</t>
        </r>
      </text>
    </comment>
    <comment ref="D41" authorId="0" shapeId="0" xr:uid="{00000000-0006-0000-0200-000076000000}">
      <text>
        <r>
          <rPr>
            <sz val="10"/>
            <rFont val="Arial"/>
            <family val="2"/>
          </rPr>
          <t>Ô chỉ tiêu có định dạng số. Đơn vị tính x 1 (hoặc %)</t>
        </r>
      </text>
    </comment>
    <comment ref="E41" authorId="0" shapeId="0" xr:uid="{00000000-0006-0000-0200-000077000000}">
      <text>
        <r>
          <rPr>
            <sz val="10"/>
            <rFont val="Arial"/>
            <family val="2"/>
          </rPr>
          <t>Ô chỉ tiêu có định dạng số. Đơn vị tính x 1 (hoặc %)</t>
        </r>
      </text>
    </comment>
    <comment ref="F41" authorId="0" shapeId="0" xr:uid="{00000000-0006-0000-0200-000078000000}">
      <text>
        <r>
          <rPr>
            <sz val="10"/>
            <rFont val="Arial"/>
            <family val="2"/>
          </rPr>
          <t>Ô chỉ tiêu có định dạng số. Đơn vị tính x 1 (hoặc %)</t>
        </r>
      </text>
    </comment>
    <comment ref="D42" authorId="0" shapeId="0" xr:uid="{00000000-0006-0000-0200-000079000000}">
      <text>
        <r>
          <rPr>
            <sz val="10"/>
            <rFont val="Arial"/>
            <family val="2"/>
          </rPr>
          <t>Ô chỉ tiêu có định dạng số. Đơn vị tính x 1 (hoặc %)</t>
        </r>
      </text>
    </comment>
    <comment ref="E42" authorId="0" shapeId="0" xr:uid="{00000000-0006-0000-0200-00007A000000}">
      <text>
        <r>
          <rPr>
            <sz val="10"/>
            <rFont val="Arial"/>
            <family val="2"/>
          </rPr>
          <t>Ô chỉ tiêu có định dạng số. Đơn vị tính x 1 (hoặc %)</t>
        </r>
      </text>
    </comment>
    <comment ref="F42" authorId="0" shapeId="0" xr:uid="{00000000-0006-0000-0200-00007B000000}">
      <text>
        <r>
          <rPr>
            <sz val="10"/>
            <rFont val="Arial"/>
            <family val="2"/>
          </rPr>
          <t>Ô chỉ tiêu có định dạng số. Đơn vị tính x 1 (hoặc %)</t>
        </r>
      </text>
    </comment>
    <comment ref="D43" authorId="0" shapeId="0" xr:uid="{00000000-0006-0000-0200-00007C000000}">
      <text>
        <r>
          <rPr>
            <sz val="10"/>
            <rFont val="Arial"/>
            <family val="2"/>
          </rPr>
          <t>Ô chỉ tiêu có định dạng số. Đơn vị tính x 1 (hoặc %)</t>
        </r>
      </text>
    </comment>
    <comment ref="E43" authorId="0" shapeId="0" xr:uid="{00000000-0006-0000-0200-00007D000000}">
      <text>
        <r>
          <rPr>
            <sz val="10"/>
            <rFont val="Arial"/>
            <family val="2"/>
          </rPr>
          <t>Ô chỉ tiêu có định dạng số. Đơn vị tính x 1 (hoặc %)</t>
        </r>
      </text>
    </comment>
    <comment ref="F43" authorId="0" shapeId="0" xr:uid="{00000000-0006-0000-0200-00007E000000}">
      <text>
        <r>
          <rPr>
            <sz val="10"/>
            <rFont val="Arial"/>
            <family val="2"/>
          </rPr>
          <t>Ô chỉ tiêu có định dạng số. Đơn vị tính x 1 (hoặc %)</t>
        </r>
      </text>
    </comment>
    <comment ref="D44" authorId="0" shapeId="0" xr:uid="{00000000-0006-0000-0200-00007F000000}">
      <text>
        <r>
          <rPr>
            <sz val="10"/>
            <rFont val="Arial"/>
            <family val="2"/>
          </rPr>
          <t>Ô chỉ tiêu có định dạng số. Đơn vị tính x 1 (hoặc %)</t>
        </r>
      </text>
    </comment>
    <comment ref="E44" authorId="0" shapeId="0" xr:uid="{00000000-0006-0000-0200-000080000000}">
      <text>
        <r>
          <rPr>
            <sz val="10"/>
            <rFont val="Arial"/>
            <family val="2"/>
          </rPr>
          <t>Ô chỉ tiêu có định dạng số. Đơn vị tính x 1 (hoặc %)</t>
        </r>
      </text>
    </comment>
    <comment ref="F44" authorId="0" shapeId="0" xr:uid="{00000000-0006-0000-0200-000081000000}">
      <text>
        <r>
          <rPr>
            <sz val="10"/>
            <rFont val="Arial"/>
            <family val="2"/>
          </rPr>
          <t>Ô chỉ tiêu có định dạng số. Đơn vị tính x 1 (hoặc %)</t>
        </r>
      </text>
    </comment>
    <comment ref="D45" authorId="0" shapeId="0" xr:uid="{00000000-0006-0000-0200-000082000000}">
      <text>
        <r>
          <rPr>
            <sz val="10"/>
            <rFont val="Arial"/>
            <family val="2"/>
          </rPr>
          <t>Ô chỉ tiêu có định dạng số. Đơn vị tính x 1 (hoặc %)</t>
        </r>
      </text>
    </comment>
    <comment ref="E45" authorId="0" shapeId="0" xr:uid="{00000000-0006-0000-0200-000083000000}">
      <text>
        <r>
          <rPr>
            <sz val="10"/>
            <rFont val="Arial"/>
            <family val="2"/>
          </rPr>
          <t>Ô chỉ tiêu có định dạng số. Đơn vị tính x 1 (hoặc %)</t>
        </r>
      </text>
    </comment>
    <comment ref="F45" authorId="0" shapeId="0" xr:uid="{00000000-0006-0000-0200-000084000000}">
      <text>
        <r>
          <rPr>
            <sz val="10"/>
            <rFont val="Arial"/>
            <family val="2"/>
          </rPr>
          <t>Ô chỉ tiêu có định dạng số. Đơn vị tính x 1 (hoặc %)</t>
        </r>
      </text>
    </comment>
    <comment ref="D46" authorId="0" shapeId="0" xr:uid="{00000000-0006-0000-0200-000085000000}">
      <text>
        <r>
          <rPr>
            <sz val="10"/>
            <rFont val="Arial"/>
            <family val="2"/>
          </rPr>
          <t>Ô chỉ tiêu có định dạng số. Đơn vị tính x 1 (hoặc %)</t>
        </r>
      </text>
    </comment>
    <comment ref="E46" authorId="0" shapeId="0" xr:uid="{00000000-0006-0000-0200-000086000000}">
      <text>
        <r>
          <rPr>
            <sz val="10"/>
            <rFont val="Arial"/>
            <family val="2"/>
          </rPr>
          <t>Ô chỉ tiêu có định dạng số. Đơn vị tính x 1 (hoặc %)</t>
        </r>
      </text>
    </comment>
    <comment ref="F46" authorId="0" shapeId="0" xr:uid="{00000000-0006-0000-0200-000087000000}">
      <text>
        <r>
          <rPr>
            <sz val="10"/>
            <rFont val="Arial"/>
            <family val="2"/>
          </rPr>
          <t>Ô chỉ tiêu có định dạng số. Đơn vị tính x 1 (hoặc %)</t>
        </r>
      </text>
    </comment>
    <comment ref="D47" authorId="0" shapeId="0" xr:uid="{00000000-0006-0000-0200-000088000000}">
      <text>
        <r>
          <rPr>
            <sz val="10"/>
            <rFont val="Arial"/>
            <family val="2"/>
          </rPr>
          <t>Ô chỉ tiêu có định dạng số. Đơn vị tính x 1 (hoặc %)</t>
        </r>
      </text>
    </comment>
    <comment ref="E47" authorId="0" shapeId="0" xr:uid="{00000000-0006-0000-0200-000089000000}">
      <text>
        <r>
          <rPr>
            <sz val="10"/>
            <rFont val="Arial"/>
            <family val="2"/>
          </rPr>
          <t>Ô chỉ tiêu có định dạng số. Đơn vị tính x 1 (hoặc %)</t>
        </r>
      </text>
    </comment>
    <comment ref="F47" authorId="0" shapeId="0" xr:uid="{00000000-0006-0000-0200-00008A000000}">
      <text>
        <r>
          <rPr>
            <sz val="10"/>
            <rFont val="Arial"/>
            <family val="2"/>
          </rPr>
          <t>Ô chỉ tiêu có định dạng số. Đơn vị tính x 1 (hoặc %)</t>
        </r>
      </text>
    </comment>
    <comment ref="D48" authorId="0" shapeId="0" xr:uid="{00000000-0006-0000-0200-00008B000000}">
      <text>
        <r>
          <rPr>
            <sz val="10"/>
            <rFont val="Arial"/>
            <family val="2"/>
          </rPr>
          <t>Ô chỉ tiêu có định dạng số. Đơn vị tính x 1 (hoặc %)</t>
        </r>
      </text>
    </comment>
    <comment ref="E48" authorId="0" shapeId="0" xr:uid="{00000000-0006-0000-0200-00008C000000}">
      <text>
        <r>
          <rPr>
            <sz val="10"/>
            <rFont val="Arial"/>
            <family val="2"/>
          </rPr>
          <t>Ô chỉ tiêu có định dạng số. Đơn vị tính x 1 (hoặc %)</t>
        </r>
      </text>
    </comment>
    <comment ref="F48" authorId="0" shapeId="0" xr:uid="{00000000-0006-0000-0200-00008D000000}">
      <text>
        <r>
          <rPr>
            <sz val="10"/>
            <rFont val="Arial"/>
            <family val="2"/>
          </rPr>
          <t>Ô chỉ tiêu có định dạng số. Đơn vị tính x 1 (hoặc %)</t>
        </r>
      </text>
    </comment>
    <comment ref="D49" authorId="0" shapeId="0" xr:uid="{00000000-0006-0000-0200-00008E000000}">
      <text>
        <r>
          <rPr>
            <sz val="10"/>
            <rFont val="Arial"/>
            <family val="2"/>
          </rPr>
          <t>Ô chỉ tiêu có định dạng số. Đơn vị tính x 1 (hoặc %)</t>
        </r>
      </text>
    </comment>
    <comment ref="E49" authorId="0" shapeId="0" xr:uid="{00000000-0006-0000-0200-00008F000000}">
      <text>
        <r>
          <rPr>
            <sz val="10"/>
            <rFont val="Arial"/>
            <family val="2"/>
          </rPr>
          <t>Ô chỉ tiêu có định dạng số. Đơn vị tính x 1 (hoặc %)</t>
        </r>
      </text>
    </comment>
    <comment ref="F49" authorId="0" shapeId="0" xr:uid="{00000000-0006-0000-0200-000090000000}">
      <text>
        <r>
          <rPr>
            <sz val="10"/>
            <rFont val="Arial"/>
            <family val="2"/>
          </rPr>
          <t>Ô chỉ tiêu có định dạng số. Đơn vị tính x 1 (hoặc %)</t>
        </r>
      </text>
    </comment>
    <comment ref="D50" authorId="0" shapeId="0" xr:uid="{00000000-0006-0000-0200-000091000000}">
      <text>
        <r>
          <rPr>
            <sz val="10"/>
            <rFont val="Arial"/>
            <family val="2"/>
          </rPr>
          <t>Ô chỉ tiêu có định dạng số. Đơn vị tính x 1 (hoặc %)</t>
        </r>
      </text>
    </comment>
    <comment ref="E50" authorId="0" shapeId="0" xr:uid="{00000000-0006-0000-0200-000092000000}">
      <text>
        <r>
          <rPr>
            <sz val="10"/>
            <rFont val="Arial"/>
            <family val="2"/>
          </rPr>
          <t>Ô chỉ tiêu có định dạng số. Đơn vị tính x 1 (hoặc %)</t>
        </r>
      </text>
    </comment>
    <comment ref="F50" authorId="0" shapeId="0" xr:uid="{00000000-0006-0000-0200-000093000000}">
      <text>
        <r>
          <rPr>
            <sz val="10"/>
            <rFont val="Arial"/>
            <family val="2"/>
          </rPr>
          <t>Ô chỉ tiêu có định dạng số. Đơn vị tính x 1 (hoặc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300-000001000000}">
      <text>
        <r>
          <rPr>
            <sz val="10"/>
            <rFont val="Arial"/>
            <family val="2"/>
          </rPr>
          <t>Ô chỉ tiêu có định dạng ký tự
Dữ liệu động đầu vào hợp lệ khi chỉ được thêm dòng trên ô này.</t>
        </r>
      </text>
    </comment>
    <comment ref="B4" authorId="0" shapeId="0" xr:uid="{00000000-0006-0000-0300-000002000000}">
      <text>
        <r>
          <rPr>
            <sz val="10"/>
            <rFont val="Arial"/>
            <family val="2"/>
          </rPr>
          <t>Ô chỉ tiêu có định dạng ký tự
Dữ liệu động đầu vào hợp lệ khi chỉ được thêm dòng trên ô này.</t>
        </r>
      </text>
    </comment>
    <comment ref="C4" authorId="0" shapeId="0" xr:uid="{00000000-0006-0000-0300-000003000000}">
      <text>
        <r>
          <rPr>
            <sz val="10"/>
            <rFont val="Arial"/>
            <family val="2"/>
          </rPr>
          <t>Ô chỉ tiêu có định dạng ký tự
Dữ liệu động đầu vào hợp lệ khi chỉ được thêm dòng trên ô này.</t>
        </r>
      </text>
    </comment>
    <comment ref="D4" authorId="0" shapeId="0" xr:uid="{00000000-0006-0000-0300-000004000000}">
      <text>
        <r>
          <rPr>
            <sz val="10"/>
            <rFont val="Arial"/>
            <family val="2"/>
          </rPr>
          <t>Ô chỉ tiêu có định dạng số. Đơn vị tính x 1 (hoặc %)
Dữ liệu động đầu vào hợp lệ khi chỉ được thêm dòng trên ô này.</t>
        </r>
      </text>
    </comment>
    <comment ref="E4" authorId="0" shapeId="0" xr:uid="{00000000-0006-0000-0300-000005000000}">
      <text>
        <r>
          <rPr>
            <sz val="10"/>
            <rFont val="Arial"/>
            <family val="2"/>
          </rPr>
          <t>Ô chỉ tiêu có định dạng số. Đơn vị tính x 1 (hoặc %)
Dữ liệu động đầu vào hợp lệ khi chỉ được thêm dòng trên ô này.</t>
        </r>
      </text>
    </comment>
    <comment ref="F4" authorId="0" shapeId="0" xr:uid="{00000000-0006-0000-0300-000006000000}">
      <text>
        <r>
          <rPr>
            <sz val="10"/>
            <rFont val="Arial"/>
            <family val="2"/>
          </rPr>
          <t>Ô chỉ tiêu có định dạng số. Đơn vị tính x 1 (hoặc %)
Dữ liệu động đầu vào hợp lệ khi chỉ được thêm dòng trên ô này.</t>
        </r>
      </text>
    </comment>
    <comment ref="G4" authorId="0" shapeId="0" xr:uid="{00000000-0006-0000-0300-000007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300-000008000000}">
      <text>
        <r>
          <rPr>
            <sz val="10"/>
            <rFont val="Arial"/>
            <family val="2"/>
          </rPr>
          <t>Ô chỉ tiêu có định dạng số. Đơn vị tính x 1 (hoặc %)</t>
        </r>
      </text>
    </comment>
    <comment ref="E5" authorId="0" shapeId="0" xr:uid="{00000000-0006-0000-0300-000009000000}">
      <text>
        <r>
          <rPr>
            <sz val="10"/>
            <rFont val="Arial"/>
            <family val="2"/>
          </rPr>
          <t>Ô chỉ tiêu có định dạng số. Đơn vị tính x 1 (hoặc %)</t>
        </r>
      </text>
    </comment>
    <comment ref="F5" authorId="0" shapeId="0" xr:uid="{00000000-0006-0000-0300-00000A000000}">
      <text>
        <r>
          <rPr>
            <sz val="10"/>
            <rFont val="Arial"/>
            <family val="2"/>
          </rPr>
          <t>Ô chỉ tiêu có định dạng số. Đơn vị tính x 1 (hoặc %)</t>
        </r>
      </text>
    </comment>
    <comment ref="G5" authorId="0" shapeId="0" xr:uid="{00000000-0006-0000-0300-00000B000000}">
      <text>
        <r>
          <rPr>
            <sz val="10"/>
            <rFont val="Arial"/>
            <family val="2"/>
          </rPr>
          <t>Ô chỉ tiêu có định dạng số. Đơn vị tính x 1 (hoặc %)</t>
        </r>
      </text>
    </comment>
    <comment ref="A7" authorId="0" shapeId="0" xr:uid="{00000000-0006-0000-0300-00000C000000}">
      <text>
        <r>
          <rPr>
            <sz val="10"/>
            <rFont val="Arial"/>
            <family val="2"/>
          </rPr>
          <t>Ô chỉ tiêu có định dạng số. Đơn vị tính x 1 (hoặc %)
Dữ liệu động đầu vào hợp lệ khi chỉ được thêm dòng trên ô này.</t>
        </r>
      </text>
    </comment>
    <comment ref="B7" authorId="0" shapeId="0" xr:uid="{00000000-0006-0000-0300-00000D000000}">
      <text>
        <r>
          <rPr>
            <sz val="10"/>
            <rFont val="Arial"/>
            <family val="2"/>
          </rPr>
          <t>Ô chỉ tiêu có định dạng ký tự
Dữ liệu động đầu vào hợp lệ khi chỉ được thêm dòng trên ô này.</t>
        </r>
      </text>
    </comment>
    <comment ref="C7" authorId="0" shapeId="0" xr:uid="{00000000-0006-0000-0300-00000E000000}">
      <text>
        <r>
          <rPr>
            <sz val="10"/>
            <rFont val="Arial"/>
            <family val="2"/>
          </rPr>
          <t>Ô chỉ tiêu có định dạng số. Đơn vị tính x 1 (hoặc %)
Dữ liệu động đầu vào hợp lệ khi chỉ được thêm dòng trên ô này.</t>
        </r>
      </text>
    </comment>
    <comment ref="D7" authorId="0" shapeId="0" xr:uid="{00000000-0006-0000-0300-00000F000000}">
      <text>
        <r>
          <rPr>
            <sz val="10"/>
            <rFont val="Arial"/>
            <family val="2"/>
          </rPr>
          <t>Ô chỉ tiêu có định dạng số. Đơn vị tính x 1 (hoặc %)
Dữ liệu động đầu vào hợp lệ khi chỉ được thêm dòng trên ô này.</t>
        </r>
      </text>
    </comment>
    <comment ref="E7" authorId="0" shapeId="0" xr:uid="{00000000-0006-0000-0300-000010000000}">
      <text>
        <r>
          <rPr>
            <sz val="10"/>
            <rFont val="Arial"/>
            <family val="2"/>
          </rPr>
          <t>Ô chỉ tiêu có định dạng số. Đơn vị tính x 1 (hoặc %)
Dữ liệu động đầu vào hợp lệ khi chỉ được thêm dòng trên ô này.</t>
        </r>
      </text>
    </comment>
    <comment ref="F7" authorId="0" shapeId="0" xr:uid="{00000000-0006-0000-0300-000011000000}">
      <text>
        <r>
          <rPr>
            <sz val="10"/>
            <rFont val="Arial"/>
            <family val="2"/>
          </rPr>
          <t>Ô chỉ tiêu có định dạng số. Đơn vị tính x 1 (hoặc %)
Dữ liệu động đầu vào hợp lệ khi chỉ được thêm dòng trên ô này.</t>
        </r>
      </text>
    </comment>
    <comment ref="G7" authorId="0" shapeId="0" xr:uid="{00000000-0006-0000-0300-000012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300-000013000000}">
      <text>
        <r>
          <rPr>
            <sz val="10"/>
            <rFont val="Arial"/>
            <family val="2"/>
          </rPr>
          <t>Ô chỉ tiêu có định dạng số. Đơn vị tính x 1 (hoặc %)</t>
        </r>
      </text>
    </comment>
    <comment ref="E8" authorId="0" shapeId="0" xr:uid="{00000000-0006-0000-0300-000014000000}">
      <text>
        <r>
          <rPr>
            <sz val="10"/>
            <rFont val="Arial"/>
            <family val="2"/>
          </rPr>
          <t>Ô chỉ tiêu có định dạng số. Đơn vị tính x 1 (hoặc %)</t>
        </r>
      </text>
    </comment>
    <comment ref="F8" authorId="0" shapeId="0" xr:uid="{00000000-0006-0000-0300-000015000000}">
      <text>
        <r>
          <rPr>
            <sz val="10"/>
            <rFont val="Arial"/>
            <family val="2"/>
          </rPr>
          <t>Ô chỉ tiêu có định dạng số. Đơn vị tính x 1 (hoặc %)</t>
        </r>
      </text>
    </comment>
    <comment ref="G8" authorId="0" shapeId="0" xr:uid="{00000000-0006-0000-0300-000016000000}">
      <text>
        <r>
          <rPr>
            <sz val="10"/>
            <rFont val="Arial"/>
            <family val="2"/>
          </rPr>
          <t>Ô chỉ tiêu có định dạng số. Đơn vị tính x 1 (hoặc %)</t>
        </r>
      </text>
    </comment>
    <comment ref="A10" authorId="0" shapeId="0" xr:uid="{00000000-0006-0000-0300-000017000000}">
      <text>
        <r>
          <rPr>
            <sz val="10"/>
            <rFont val="Arial"/>
            <family val="2"/>
          </rPr>
          <t>Ô chỉ tiêu có định dạng số. Đơn vị tính x 1 (hoặc %)
Dữ liệu động đầu vào hợp lệ khi chỉ được thêm dòng trên ô này.</t>
        </r>
      </text>
    </comment>
    <comment ref="B10" authorId="0" shapeId="0" xr:uid="{00000000-0006-0000-0300-000018000000}">
      <text>
        <r>
          <rPr>
            <sz val="10"/>
            <rFont val="Arial"/>
            <family val="2"/>
          </rPr>
          <t>Ô chỉ tiêu có định dạng ký tự
Dữ liệu động đầu vào hợp lệ khi chỉ được thêm dòng trên ô này.</t>
        </r>
      </text>
    </comment>
    <comment ref="C10" authorId="0" shapeId="0" xr:uid="{00000000-0006-0000-0300-000019000000}">
      <text>
        <r>
          <rPr>
            <sz val="10"/>
            <rFont val="Arial"/>
            <family val="2"/>
          </rPr>
          <t>Ô chỉ tiêu có định dạng số. Đơn vị tính x 1 (hoặc %)
Dữ liệu động đầu vào hợp lệ khi chỉ được thêm dòng trên ô này.</t>
        </r>
      </text>
    </comment>
    <comment ref="D10" authorId="0" shapeId="0" xr:uid="{00000000-0006-0000-0300-00001A000000}">
      <text>
        <r>
          <rPr>
            <sz val="10"/>
            <rFont val="Arial"/>
            <family val="2"/>
          </rPr>
          <t>Ô chỉ tiêu có định dạng số. Đơn vị tính x 1 (hoặc %)
Dữ liệu động đầu vào hợp lệ khi chỉ được thêm dòng trên ô này.</t>
        </r>
      </text>
    </comment>
    <comment ref="E10" authorId="0" shapeId="0" xr:uid="{00000000-0006-0000-0300-00001B000000}">
      <text>
        <r>
          <rPr>
            <sz val="10"/>
            <rFont val="Arial"/>
            <family val="2"/>
          </rPr>
          <t>Ô chỉ tiêu có định dạng số. Đơn vị tính x 1 (hoặc %)
Dữ liệu động đầu vào hợp lệ khi chỉ được thêm dòng trên ô này.</t>
        </r>
      </text>
    </comment>
    <comment ref="F10" authorId="0" shapeId="0" xr:uid="{8FC154FD-047F-46ED-8279-7964351C0F6A}">
      <text>
        <r>
          <rPr>
            <sz val="10"/>
            <rFont val="Arial"/>
            <family val="2"/>
          </rPr>
          <t>Ô chỉ tiêu có định dạng số. Đơn vị tính x 1 (hoặc %)
Dữ liệu động đầu vào hợp lệ khi chỉ được thêm dòng trên ô này.</t>
        </r>
      </text>
    </comment>
    <comment ref="G10" authorId="0" shapeId="0" xr:uid="{3A6E6887-23A1-4F2E-8F82-AEBE70C87D9E}">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300-00001E000000}">
      <text>
        <r>
          <rPr>
            <sz val="10"/>
            <rFont val="Arial"/>
            <family val="2"/>
          </rPr>
          <t>Ô chỉ tiêu có định dạng số. Đơn vị tính x 1 (hoặc %)</t>
        </r>
      </text>
    </comment>
    <comment ref="E11" authorId="0" shapeId="0" xr:uid="{00000000-0006-0000-0300-00001F000000}">
      <text>
        <r>
          <rPr>
            <sz val="10"/>
            <rFont val="Arial"/>
            <family val="2"/>
          </rPr>
          <t>Ô chỉ tiêu có định dạng số. Đơn vị tính x 1 (hoặc %)</t>
        </r>
      </text>
    </comment>
    <comment ref="F11" authorId="0" shapeId="0" xr:uid="{00000000-0006-0000-0300-000020000000}">
      <text>
        <r>
          <rPr>
            <sz val="10"/>
            <rFont val="Arial"/>
            <family val="2"/>
          </rPr>
          <t>Ô chỉ tiêu có định dạng số. Đơn vị tính x 1 (hoặc %)</t>
        </r>
      </text>
    </comment>
    <comment ref="G11" authorId="0" shapeId="0" xr:uid="{00000000-0006-0000-0300-000021000000}">
      <text>
        <r>
          <rPr>
            <sz val="10"/>
            <rFont val="Arial"/>
            <family val="2"/>
          </rPr>
          <t>Ô chỉ tiêu có định dạng số. Đơn vị tính x 1 (hoặc %)</t>
        </r>
      </text>
    </comment>
    <comment ref="A15" authorId="0" shapeId="0" xr:uid="{00000000-0006-0000-0300-000022000000}">
      <text>
        <r>
          <rPr>
            <sz val="10"/>
            <rFont val="Arial"/>
            <family val="2"/>
          </rPr>
          <t>Ô chỉ tiêu có định dạng số. Đơn vị tính x 1 (hoặc %)
Dữ liệu động đầu vào hợp lệ khi chỉ được thêm dòng trên ô này.</t>
        </r>
      </text>
    </comment>
    <comment ref="B15" authorId="0" shapeId="0" xr:uid="{00000000-0006-0000-0300-000023000000}">
      <text>
        <r>
          <rPr>
            <sz val="10"/>
            <rFont val="Arial"/>
            <family val="2"/>
          </rPr>
          <t>Ô chỉ tiêu có định dạng ký tự
Dữ liệu động đầu vào hợp lệ khi chỉ được thêm dòng trên ô này.</t>
        </r>
      </text>
    </comment>
    <comment ref="C15" authorId="0" shapeId="0" xr:uid="{00000000-0006-0000-0300-000024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300-000025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300-000026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300-000027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300-000028000000}">
      <text>
        <r>
          <rPr>
            <sz val="10"/>
            <rFont val="Arial"/>
            <family val="2"/>
          </rPr>
          <t>Ô chỉ tiêu có định dạng số. Đơn vị tính x 1 (hoặc %)
Dữ liệu động đầu vào hợp lệ khi chỉ được thêm dòng trên ô này.</t>
        </r>
      </text>
    </comment>
    <comment ref="D16" authorId="0" shapeId="0" xr:uid="{00000000-0006-0000-0300-000029000000}">
      <text>
        <r>
          <rPr>
            <sz val="10"/>
            <rFont val="Arial"/>
            <family val="2"/>
          </rPr>
          <t>Ô chỉ tiêu có định dạng số. Đơn vị tính x 1 (hoặc %)</t>
        </r>
      </text>
    </comment>
    <comment ref="E16" authorId="0" shapeId="0" xr:uid="{00000000-0006-0000-0300-00002A000000}">
      <text>
        <r>
          <rPr>
            <sz val="10"/>
            <rFont val="Arial"/>
            <family val="2"/>
          </rPr>
          <t>Ô chỉ tiêu có định dạng số. Đơn vị tính x 1 (hoặc %)</t>
        </r>
      </text>
    </comment>
    <comment ref="F16" authorId="0" shapeId="0" xr:uid="{00000000-0006-0000-0300-00002B000000}">
      <text>
        <r>
          <rPr>
            <sz val="10"/>
            <rFont val="Arial"/>
            <family val="2"/>
          </rPr>
          <t>Ô chỉ tiêu có định dạng số. Đơn vị tính x 1 (hoặc %)</t>
        </r>
      </text>
    </comment>
    <comment ref="G16" authorId="0" shapeId="0" xr:uid="{00000000-0006-0000-0300-00002C000000}">
      <text>
        <r>
          <rPr>
            <sz val="10"/>
            <rFont val="Arial"/>
            <family val="2"/>
          </rPr>
          <t>Ô chỉ tiêu có định dạng số. Đơn vị tính x 1 (hoặc %)</t>
        </r>
      </text>
    </comment>
    <comment ref="A18" authorId="0" shapeId="0" xr:uid="{00000000-0006-0000-0300-00002D000000}">
      <text>
        <r>
          <rPr>
            <sz val="10"/>
            <rFont val="Arial"/>
            <family val="2"/>
          </rPr>
          <t>Ô chỉ tiêu có định dạng số. Đơn vị tính x 1 (hoặc %)
Dữ liệu động đầu vào hợp lệ khi chỉ được thêm dòng trên ô này.</t>
        </r>
      </text>
    </comment>
    <comment ref="B18" authorId="0" shapeId="0" xr:uid="{00000000-0006-0000-0300-00002E000000}">
      <text>
        <r>
          <rPr>
            <sz val="10"/>
            <rFont val="Arial"/>
            <family val="2"/>
          </rPr>
          <t>Ô chỉ tiêu có định dạng ký tự
Dữ liệu động đầu vào hợp lệ khi chỉ được thêm dòng trên ô này.</t>
        </r>
      </text>
    </comment>
    <comment ref="C18" authorId="0" shapeId="0" xr:uid="{00000000-0006-0000-0300-00002F000000}">
      <text>
        <r>
          <rPr>
            <sz val="10"/>
            <rFont val="Arial"/>
            <family val="2"/>
          </rPr>
          <t>Ô chỉ tiêu có định dạng số. Đơn vị tính x 1 (hoặc %)
Dữ liệu động đầu vào hợp lệ khi chỉ được thêm dòng trên ô này.</t>
        </r>
      </text>
    </comment>
    <comment ref="D18" authorId="0" shapeId="0" xr:uid="{00000000-0006-0000-0300-000030000000}">
      <text>
        <r>
          <rPr>
            <sz val="10"/>
            <rFont val="Arial"/>
            <family val="2"/>
          </rPr>
          <t>Ô chỉ tiêu có định dạng số. Đơn vị tính x 1 (hoặc %)
Dữ liệu động đầu vào hợp lệ khi chỉ được thêm dòng trên ô này.</t>
        </r>
      </text>
    </comment>
    <comment ref="E18" authorId="0" shapeId="0" xr:uid="{00000000-0006-0000-0300-000031000000}">
      <text>
        <r>
          <rPr>
            <sz val="10"/>
            <rFont val="Arial"/>
            <family val="2"/>
          </rPr>
          <t>Ô chỉ tiêu có định dạng số. Đơn vị tính x 1 (hoặc %)
Dữ liệu động đầu vào hợp lệ khi chỉ được thêm dòng trên ô này.</t>
        </r>
      </text>
    </comment>
    <comment ref="F18" authorId="0" shapeId="0" xr:uid="{69E05AAB-2C54-4D5A-9EFB-FDD709047B8D}">
      <text>
        <r>
          <rPr>
            <sz val="10"/>
            <rFont val="Arial"/>
            <family val="2"/>
          </rPr>
          <t>Ô chỉ tiêu có định dạng số. Đơn vị tính x 1 (hoặc %)
Dữ liệu động đầu vào hợp lệ khi chỉ được thêm dòng trên ô này.</t>
        </r>
      </text>
    </comment>
    <comment ref="G18" authorId="0" shapeId="0" xr:uid="{04F81F60-A43D-42A1-9982-231E43AF66FF}">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300-000034000000}">
      <text>
        <r>
          <rPr>
            <sz val="10"/>
            <rFont val="Arial"/>
            <family val="2"/>
          </rPr>
          <t>Ô chỉ tiêu có định dạng số. Đơn vị tính x 1 (hoặc %)</t>
        </r>
      </text>
    </comment>
    <comment ref="E19" authorId="0" shapeId="0" xr:uid="{00000000-0006-0000-0300-000035000000}">
      <text>
        <r>
          <rPr>
            <sz val="10"/>
            <rFont val="Arial"/>
            <family val="2"/>
          </rPr>
          <t>Ô chỉ tiêu có định dạng số. Đơn vị tính x 1 (hoặc %)</t>
        </r>
      </text>
    </comment>
    <comment ref="F19" authorId="0" shapeId="0" xr:uid="{00000000-0006-0000-0300-000036000000}">
      <text>
        <r>
          <rPr>
            <sz val="10"/>
            <rFont val="Arial"/>
            <family val="2"/>
          </rPr>
          <t>Ô chỉ tiêu có định dạng số. Đơn vị tính x 1 (hoặc %)</t>
        </r>
      </text>
    </comment>
    <comment ref="G19" authorId="0" shapeId="0" xr:uid="{00000000-0006-0000-0300-000037000000}">
      <text>
        <r>
          <rPr>
            <sz val="10"/>
            <rFont val="Arial"/>
            <family val="2"/>
          </rPr>
          <t>Ô chỉ tiêu có định dạng số. Đơn vị tính x 1 (hoặc %)</t>
        </r>
      </text>
    </comment>
    <comment ref="D20" authorId="0" shapeId="0" xr:uid="{00000000-0006-0000-0300-000038000000}">
      <text>
        <r>
          <rPr>
            <sz val="10"/>
            <rFont val="Arial"/>
            <family val="2"/>
          </rPr>
          <t>Ô chỉ tiêu có định dạng số. Đơn vị tính x 1 (hoặc %)</t>
        </r>
      </text>
    </comment>
    <comment ref="E20" authorId="0" shapeId="0" xr:uid="{00000000-0006-0000-0300-000039000000}">
      <text>
        <r>
          <rPr>
            <sz val="10"/>
            <rFont val="Arial"/>
            <family val="2"/>
          </rPr>
          <t>Ô chỉ tiêu có định dạng số. Đơn vị tính x 1 (hoặc %)</t>
        </r>
      </text>
    </comment>
    <comment ref="F20" authorId="0" shapeId="0" xr:uid="{00000000-0006-0000-0300-00003A000000}">
      <text>
        <r>
          <rPr>
            <sz val="10"/>
            <rFont val="Arial"/>
            <family val="2"/>
          </rPr>
          <t>Ô chỉ tiêu có định dạng số. Đơn vị tính x 1 (hoặc %)</t>
        </r>
      </text>
    </comment>
    <comment ref="G20" authorId="0" shapeId="0" xr:uid="{00000000-0006-0000-0300-00003B000000}">
      <text>
        <r>
          <rPr>
            <sz val="10"/>
            <rFont val="Arial"/>
            <family val="2"/>
          </rPr>
          <t>Ô chỉ tiêu có định dạng số. Đơn vị tính x 1 (hoặc %)</t>
        </r>
      </text>
    </comment>
    <comment ref="A29" authorId="0" shapeId="0" xr:uid="{00000000-0006-0000-0300-00003C000000}">
      <text>
        <r>
          <rPr>
            <sz val="10"/>
            <rFont val="Arial"/>
            <family val="2"/>
          </rPr>
          <t>Ô chỉ tiêu có định dạng số. Đơn vị tính x 1 (hoặc %)
Dữ liệu động đầu vào hợp lệ khi chỉ được thêm dòng trên ô này.</t>
        </r>
      </text>
    </comment>
    <comment ref="B29" authorId="0" shapeId="0" xr:uid="{00000000-0006-0000-0300-00003D000000}">
      <text>
        <r>
          <rPr>
            <sz val="10"/>
            <rFont val="Arial"/>
            <family val="2"/>
          </rPr>
          <t>Ô chỉ tiêu có định dạng ký tự
Dữ liệu động đầu vào hợp lệ khi chỉ được thêm dòng trên ô này.</t>
        </r>
      </text>
    </comment>
    <comment ref="C29" authorId="0" shapeId="0" xr:uid="{00000000-0006-0000-0300-00003E000000}">
      <text>
        <r>
          <rPr>
            <sz val="10"/>
            <rFont val="Arial"/>
            <family val="2"/>
          </rPr>
          <t>Ô chỉ tiêu có định dạng số. Đơn vị tính x 1 (hoặc %)
Dữ liệu động đầu vào hợp lệ khi chỉ được thêm dòng trên ô này.</t>
        </r>
      </text>
    </comment>
    <comment ref="D29" authorId="0" shapeId="0" xr:uid="{00000000-0006-0000-0300-00003F000000}">
      <text>
        <r>
          <rPr>
            <sz val="10"/>
            <rFont val="Arial"/>
            <family val="2"/>
          </rPr>
          <t>Ô chỉ tiêu có định dạng số. Đơn vị tính x 1 (hoặc %)
Dữ liệu động đầu vào hợp lệ khi chỉ được thêm dòng trên ô này.</t>
        </r>
      </text>
    </comment>
    <comment ref="E29" authorId="0" shapeId="0" xr:uid="{00000000-0006-0000-0300-000040000000}">
      <text>
        <r>
          <rPr>
            <sz val="10"/>
            <rFont val="Arial"/>
            <family val="2"/>
          </rPr>
          <t>Ô chỉ tiêu có định dạng số. Đơn vị tính x 1 (hoặc %)
Dữ liệu động đầu vào hợp lệ khi chỉ được thêm dòng trên ô này.</t>
        </r>
      </text>
    </comment>
    <comment ref="F29" authorId="0" shapeId="0" xr:uid="{00000000-0006-0000-0300-000041000000}">
      <text>
        <r>
          <rPr>
            <sz val="10"/>
            <rFont val="Arial"/>
            <family val="2"/>
          </rPr>
          <t>Ô chỉ tiêu có định dạng số. Đơn vị tính x 1 (hoặc %)
Dữ liệu động đầu vào hợp lệ khi chỉ được thêm dòng trên ô này.</t>
        </r>
      </text>
    </comment>
    <comment ref="G29" authorId="0" shapeId="0" xr:uid="{00000000-0006-0000-0300-000042000000}">
      <text>
        <r>
          <rPr>
            <sz val="10"/>
            <rFont val="Arial"/>
            <family val="2"/>
          </rPr>
          <t>Ô chỉ tiêu có định dạng số. Đơn vị tính x 1 (hoặc %)
Dữ liệu động đầu vào hợp lệ khi chỉ được thêm dòng trên ô này.</t>
        </r>
      </text>
    </comment>
    <comment ref="D30" authorId="0" shapeId="0" xr:uid="{00000000-0006-0000-0300-000043000000}">
      <text>
        <r>
          <rPr>
            <sz val="10"/>
            <rFont val="Arial"/>
            <family val="2"/>
          </rPr>
          <t>Ô chỉ tiêu có định dạng số. Đơn vị tính x 1 (hoặc %)</t>
        </r>
      </text>
    </comment>
    <comment ref="E30" authorId="0" shapeId="0" xr:uid="{00000000-0006-0000-0300-000044000000}">
      <text>
        <r>
          <rPr>
            <sz val="10"/>
            <rFont val="Arial"/>
            <family val="2"/>
          </rPr>
          <t>Ô chỉ tiêu có định dạng số. Đơn vị tính x 1 (hoặc %)</t>
        </r>
      </text>
    </comment>
    <comment ref="F30" authorId="0" shapeId="0" xr:uid="{00000000-0006-0000-0300-000045000000}">
      <text>
        <r>
          <rPr>
            <sz val="10"/>
            <rFont val="Arial"/>
            <family val="2"/>
          </rPr>
          <t>Ô chỉ tiêu có định dạng số. Đơn vị tính x 1 (hoặc %)</t>
        </r>
      </text>
    </comment>
    <comment ref="G30" authorId="0" shapeId="0" xr:uid="{00000000-0006-0000-0300-000046000000}">
      <text>
        <r>
          <rPr>
            <sz val="10"/>
            <rFont val="Arial"/>
            <family val="2"/>
          </rPr>
          <t>Ô chỉ tiêu có định dạng số. Đơn vị tính x 1 (hoặc %)</t>
        </r>
      </text>
    </comment>
    <comment ref="D31" authorId="0" shapeId="0" xr:uid="{00000000-0006-0000-0300-000047000000}">
      <text>
        <r>
          <rPr>
            <sz val="10"/>
            <rFont val="Arial"/>
            <family val="2"/>
          </rPr>
          <t>Ô chỉ tiêu có định dạng số. Đơn vị tính x 1 (hoặc %)</t>
        </r>
      </text>
    </comment>
    <comment ref="E31" authorId="0" shapeId="0" xr:uid="{00000000-0006-0000-0300-000048000000}">
      <text>
        <r>
          <rPr>
            <sz val="10"/>
            <rFont val="Arial"/>
            <family val="2"/>
          </rPr>
          <t>Ô chỉ tiêu có định dạng số. Đơn vị tính x 1 (hoặc %)</t>
        </r>
      </text>
    </comment>
    <comment ref="F31" authorId="0" shapeId="0" xr:uid="{00000000-0006-0000-0300-000049000000}">
      <text>
        <r>
          <rPr>
            <sz val="10"/>
            <rFont val="Arial"/>
            <family val="2"/>
          </rPr>
          <t>Ô chỉ tiêu có định dạng số. Đơn vị tính x 1 (hoặc %)</t>
        </r>
      </text>
    </comment>
    <comment ref="G31" authorId="0" shapeId="0" xr:uid="{00000000-0006-0000-0300-00004A000000}">
      <text>
        <r>
          <rPr>
            <sz val="10"/>
            <rFont val="Arial"/>
            <family val="2"/>
          </rPr>
          <t>Ô chỉ tiêu có định dạng số. Đơn vị tính x 1 (hoặc %)</t>
        </r>
      </text>
    </comment>
    <comment ref="A33" authorId="0" shapeId="0" xr:uid="{00000000-0006-0000-0300-00004B000000}">
      <text>
        <r>
          <rPr>
            <sz val="10"/>
            <rFont val="Arial"/>
            <family val="2"/>
          </rPr>
          <t>Ô chỉ tiêu có định dạng ký tự
Dữ liệu động đầu vào hợp lệ khi chỉ được thêm dòng trên ô này.</t>
        </r>
      </text>
    </comment>
    <comment ref="B33" authorId="0" shapeId="0" xr:uid="{00000000-0006-0000-0300-00004C000000}">
      <text>
        <r>
          <rPr>
            <sz val="10"/>
            <rFont val="Arial"/>
            <family val="2"/>
          </rPr>
          <t>Ô chỉ tiêu có định dạng ký tự
Dữ liệu động đầu vào hợp lệ khi chỉ được thêm dòng trên ô này.</t>
        </r>
      </text>
    </comment>
    <comment ref="C33" authorId="0" shapeId="0" xr:uid="{00000000-0006-0000-0300-00004D000000}">
      <text>
        <r>
          <rPr>
            <sz val="10"/>
            <rFont val="Arial"/>
            <family val="2"/>
          </rPr>
          <t>Ô chỉ tiêu có định dạng ký tự
Dữ liệu động đầu vào hợp lệ khi chỉ được thêm dòng trên ô này.</t>
        </r>
      </text>
    </comment>
    <comment ref="D33" authorId="0" shapeId="0" xr:uid="{00000000-0006-0000-0300-00004E000000}">
      <text>
        <r>
          <rPr>
            <sz val="10"/>
            <rFont val="Arial"/>
            <family val="2"/>
          </rPr>
          <t>Ô chỉ tiêu có định dạng số. Đơn vị tính x 1 (hoặc %)
Dữ liệu động đầu vào hợp lệ khi chỉ được thêm dòng trên ô này.</t>
        </r>
      </text>
    </comment>
    <comment ref="E33" authorId="0" shapeId="0" xr:uid="{00000000-0006-0000-0300-00004F000000}">
      <text>
        <r>
          <rPr>
            <sz val="10"/>
            <rFont val="Arial"/>
            <family val="2"/>
          </rPr>
          <t>Ô chỉ tiêu có định dạng số. Đơn vị tính x 1 (hoặc %)
Dữ liệu động đầu vào hợp lệ khi chỉ được thêm dòng trên ô này.</t>
        </r>
      </text>
    </comment>
    <comment ref="F33" authorId="0" shapeId="0" xr:uid="{00000000-0006-0000-0300-000050000000}">
      <text>
        <r>
          <rPr>
            <sz val="10"/>
            <rFont val="Arial"/>
            <family val="2"/>
          </rPr>
          <t>Ô chỉ tiêu có định dạng số. Đơn vị tính x 1 (hoặc %)
Dữ liệu động đầu vào hợp lệ khi chỉ được thêm dòng trên ô này.</t>
        </r>
      </text>
    </comment>
    <comment ref="G33" authorId="0" shapeId="0" xr:uid="{00000000-0006-0000-0300-000051000000}">
      <text>
        <r>
          <rPr>
            <sz val="10"/>
            <rFont val="Arial"/>
            <family val="2"/>
          </rPr>
          <t>Ô chỉ tiêu có định dạng số. Đơn vị tính x 1 (hoặc %)
Dữ liệu động đầu vào hợp lệ khi chỉ được thêm dòng trên ô này.</t>
        </r>
      </text>
    </comment>
    <comment ref="A35" authorId="0" shapeId="0" xr:uid="{00000000-0006-0000-0300-000052000000}">
      <text>
        <r>
          <rPr>
            <sz val="10"/>
            <rFont val="Arial"/>
            <family val="2"/>
          </rPr>
          <t>Ô chỉ tiêu có định dạng ký tự
Dữ liệu động đầu vào hợp lệ khi chỉ được thêm dòng trên ô này.</t>
        </r>
      </text>
    </comment>
    <comment ref="B35" authorId="0" shapeId="0" xr:uid="{00000000-0006-0000-0300-000053000000}">
      <text>
        <r>
          <rPr>
            <sz val="10"/>
            <rFont val="Arial"/>
            <family val="2"/>
          </rPr>
          <t>Ô chỉ tiêu có định dạng ký tự
Dữ liệu động đầu vào hợp lệ khi chỉ được thêm dòng trên ô này.</t>
        </r>
      </text>
    </comment>
    <comment ref="C35" authorId="0" shapeId="0" xr:uid="{00000000-0006-0000-0300-000054000000}">
      <text>
        <r>
          <rPr>
            <sz val="10"/>
            <rFont val="Arial"/>
            <family val="2"/>
          </rPr>
          <t>Ô chỉ tiêu có định dạng ký tự
Dữ liệu động đầu vào hợp lệ khi chỉ được thêm dòng trên ô này.</t>
        </r>
      </text>
    </comment>
    <comment ref="D35" authorId="0" shapeId="0" xr:uid="{00000000-0006-0000-0300-000055000000}">
      <text>
        <r>
          <rPr>
            <sz val="10"/>
            <rFont val="Arial"/>
            <family val="2"/>
          </rPr>
          <t>Ô chỉ tiêu có định dạng số. Đơn vị tính x 1 (hoặc %)
Dữ liệu động đầu vào hợp lệ khi chỉ được thêm dòng trên ô này.</t>
        </r>
      </text>
    </comment>
    <comment ref="E35" authorId="0" shapeId="0" xr:uid="{00000000-0006-0000-0300-000056000000}">
      <text>
        <r>
          <rPr>
            <sz val="10"/>
            <rFont val="Arial"/>
            <family val="2"/>
          </rPr>
          <t>Ô chỉ tiêu có định dạng số. Đơn vị tính x 1 (hoặc %)
Dữ liệu động đầu vào hợp lệ khi chỉ được thêm dòng trên ô này.</t>
        </r>
      </text>
    </comment>
    <comment ref="F35" authorId="0" shapeId="0" xr:uid="{00000000-0006-0000-0300-000057000000}">
      <text>
        <r>
          <rPr>
            <sz val="10"/>
            <rFont val="Arial"/>
            <family val="2"/>
          </rPr>
          <t>Ô chỉ tiêu có định dạng số. Đơn vị tính x 1 (hoặc %)
Dữ liệu động đầu vào hợp lệ khi chỉ được thêm dòng trên ô này.</t>
        </r>
      </text>
    </comment>
    <comment ref="G35" authorId="0" shapeId="0" xr:uid="{00000000-0006-0000-0300-000058000000}">
      <text>
        <r>
          <rPr>
            <sz val="10"/>
            <rFont val="Arial"/>
            <family val="2"/>
          </rPr>
          <t>Ô chỉ tiêu có định dạng số. Đơn vị tính x 1 (hoặc %)
Dữ liệu động đầu vào hợp lệ khi chỉ được thêm dòng trên ô này.</t>
        </r>
      </text>
    </comment>
    <comment ref="D36" authorId="0" shapeId="0" xr:uid="{00000000-0006-0000-0300-000059000000}">
      <text>
        <r>
          <rPr>
            <sz val="10"/>
            <rFont val="Arial"/>
            <family val="2"/>
          </rPr>
          <t>Ô chỉ tiêu có định dạng số. Đơn vị tính x 1 (hoặc %)</t>
        </r>
      </text>
    </comment>
    <comment ref="E36" authorId="0" shapeId="0" xr:uid="{00000000-0006-0000-0300-00005A000000}">
      <text>
        <r>
          <rPr>
            <sz val="10"/>
            <rFont val="Arial"/>
            <family val="2"/>
          </rPr>
          <t>Ô chỉ tiêu có định dạng số. Đơn vị tính x 1 (hoặc %)</t>
        </r>
      </text>
    </comment>
    <comment ref="F36" authorId="0" shapeId="0" xr:uid="{00000000-0006-0000-0300-00005B000000}">
      <text>
        <r>
          <rPr>
            <sz val="10"/>
            <rFont val="Arial"/>
            <family val="2"/>
          </rPr>
          <t>Ô chỉ tiêu có định dạng số. Đơn vị tính x 1 (hoặc %)</t>
        </r>
      </text>
    </comment>
    <comment ref="G36" authorId="0" shapeId="0" xr:uid="{00000000-0006-0000-0300-00005C000000}">
      <text>
        <r>
          <rPr>
            <sz val="10"/>
            <rFont val="Arial"/>
            <family val="2"/>
          </rPr>
          <t>Ô chỉ tiêu có định dạng số. Đơn vị tính x 1 (hoặc %)</t>
        </r>
      </text>
    </comment>
    <comment ref="D37" authorId="0" shapeId="0" xr:uid="{00000000-0006-0000-0300-00005D000000}">
      <text>
        <r>
          <rPr>
            <sz val="10"/>
            <rFont val="Arial"/>
            <family val="2"/>
          </rPr>
          <t>Ô chỉ tiêu có định dạng số. Đơn vị tính x 1 (hoặc %)</t>
        </r>
      </text>
    </comment>
    <comment ref="E37" authorId="0" shapeId="0" xr:uid="{00000000-0006-0000-0300-00005E000000}">
      <text>
        <r>
          <rPr>
            <sz val="10"/>
            <rFont val="Arial"/>
            <family val="2"/>
          </rPr>
          <t>Ô chỉ tiêu có định dạng số. Đơn vị tính x 1 (hoặc %)</t>
        </r>
      </text>
    </comment>
    <comment ref="F37" authorId="0" shapeId="0" xr:uid="{00000000-0006-0000-0300-00005F000000}">
      <text>
        <r>
          <rPr>
            <sz val="10"/>
            <rFont val="Arial"/>
            <family val="2"/>
          </rPr>
          <t>Ô chỉ tiêu có định dạng số. Đơn vị tính x 1 (hoặc %)</t>
        </r>
      </text>
    </comment>
    <comment ref="G37" authorId="0" shapeId="0" xr:uid="{00000000-0006-0000-0300-000060000000}">
      <text>
        <r>
          <rPr>
            <sz val="10"/>
            <rFont val="Arial"/>
            <family val="2"/>
          </rPr>
          <t>Ô chỉ tiêu có định dạng số. Đơn vị tính x 1 (hoặc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400-000001000000}">
      <text>
        <r>
          <rPr>
            <sz val="10"/>
            <rFont val="Arial"/>
            <family val="2"/>
          </rPr>
          <t>Ô chỉ tiêu có định dạng ký tự</t>
        </r>
      </text>
    </comment>
    <comment ref="D3" authorId="0" shapeId="0" xr:uid="{00000000-0006-0000-0400-000002000000}">
      <text>
        <r>
          <rPr>
            <sz val="10"/>
            <rFont val="Arial"/>
            <family val="2"/>
          </rPr>
          <t>Ô chỉ tiêu có định dạng ký tự</t>
        </r>
      </text>
    </comment>
    <comment ref="E3" authorId="0" shapeId="0" xr:uid="{00000000-0006-0000-0400-000003000000}">
      <text>
        <r>
          <rPr>
            <sz val="10"/>
            <rFont val="Arial"/>
            <family val="2"/>
          </rPr>
          <t>Ô chỉ tiêu có định dạng ký tự</t>
        </r>
      </text>
    </comment>
    <comment ref="F3" authorId="0" shapeId="0" xr:uid="{00000000-0006-0000-0400-000004000000}">
      <text>
        <r>
          <rPr>
            <sz val="10"/>
            <rFont val="Arial"/>
            <family val="2"/>
          </rPr>
          <t>Ô chỉ tiêu có định dạng số. Đơn vị tính x 1 (hoặc %)</t>
        </r>
      </text>
    </comment>
    <comment ref="G3" authorId="0" shapeId="0" xr:uid="{00000000-0006-0000-0400-000005000000}">
      <text>
        <r>
          <rPr>
            <sz val="10"/>
            <rFont val="Arial"/>
            <family val="2"/>
          </rPr>
          <t>Ô chỉ tiêu có định dạng ký tự</t>
        </r>
      </text>
    </comment>
    <comment ref="H3" authorId="0" shapeId="0" xr:uid="{00000000-0006-0000-0400-000006000000}">
      <text>
        <r>
          <rPr>
            <sz val="10"/>
            <rFont val="Arial"/>
            <family val="2"/>
          </rPr>
          <t>Ô chỉ tiêu có định dạng số. Đơn vị tính x 1 (hoặc %)</t>
        </r>
      </text>
    </comment>
    <comment ref="I3" authorId="0" shapeId="0" xr:uid="{00000000-0006-0000-0400-000007000000}">
      <text>
        <r>
          <rPr>
            <sz val="10"/>
            <rFont val="Arial"/>
            <family val="2"/>
          </rPr>
          <t>Ô chỉ tiêu có định dạng ký tự</t>
        </r>
      </text>
    </comment>
    <comment ref="J3" authorId="0" shapeId="0" xr:uid="{00000000-0006-0000-0400-000008000000}">
      <text>
        <r>
          <rPr>
            <sz val="10"/>
            <rFont val="Arial"/>
            <family val="2"/>
          </rPr>
          <t>Ô chỉ tiêu có định dạng số. Đơn vị tính x 1 (hoặc %)</t>
        </r>
      </text>
    </comment>
    <comment ref="A5" authorId="0" shapeId="0" xr:uid="{00000000-0006-0000-0400-000009000000}">
      <text>
        <r>
          <rPr>
            <sz val="10"/>
            <rFont val="Arial"/>
            <family val="2"/>
          </rPr>
          <t>Ô chỉ tiêu có định dạng ký tự
Dữ liệu động đầu vào hợp lệ khi chỉ được thêm dòng trên ô này.</t>
        </r>
      </text>
    </comment>
    <comment ref="B5" authorId="0" shapeId="0" xr:uid="{00000000-0006-0000-0400-00000A000000}">
      <text>
        <r>
          <rPr>
            <sz val="10"/>
            <rFont val="Arial"/>
            <family val="2"/>
          </rPr>
          <t>Ô chỉ tiêu có định dạng ký tự
Dữ liệu động đầu vào hợp lệ khi chỉ được thêm dòng trên ô này.</t>
        </r>
      </text>
    </comment>
    <comment ref="C5" authorId="0" shapeId="0" xr:uid="{00000000-0006-0000-0400-00000B000000}">
      <text>
        <r>
          <rPr>
            <sz val="10"/>
            <rFont val="Arial"/>
            <family val="2"/>
          </rPr>
          <t>Ô chỉ tiêu có định dạng ký tự
Dữ liệu động đầu vào hợp lệ khi chỉ được thêm dòng trên ô này.</t>
        </r>
      </text>
    </comment>
    <comment ref="D5" authorId="0" shapeId="0" xr:uid="{00000000-0006-0000-0400-00000C000000}">
      <text>
        <r>
          <rPr>
            <sz val="10"/>
            <rFont val="Arial"/>
            <family val="2"/>
          </rPr>
          <t>Ô chỉ tiêu có định dạng ký tự
Dữ liệu động đầu vào hợp lệ khi chỉ được thêm dòng trên ô này.</t>
        </r>
      </text>
    </comment>
    <comment ref="E5" authorId="0" shapeId="0" xr:uid="{00000000-0006-0000-0400-00000D000000}">
      <text>
        <r>
          <rPr>
            <sz val="10"/>
            <rFont val="Arial"/>
            <family val="2"/>
          </rPr>
          <t>Ô chỉ tiêu có định dạng ký tự
Dữ liệu động đầu vào hợp lệ khi chỉ được thêm dòng trên ô này.</t>
        </r>
      </text>
    </comment>
    <comment ref="F5" authorId="0" shapeId="0" xr:uid="{00000000-0006-0000-0400-00000E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400-00000F000000}">
      <text>
        <r>
          <rPr>
            <sz val="10"/>
            <rFont val="Arial"/>
            <family val="2"/>
          </rPr>
          <t>Ô chỉ tiêu có định dạng ký tự
Dữ liệu động đầu vào hợp lệ khi chỉ được thêm dòng trên ô này.</t>
        </r>
      </text>
    </comment>
    <comment ref="H5" authorId="0" shapeId="0" xr:uid="{00000000-0006-0000-0400-000010000000}">
      <text>
        <r>
          <rPr>
            <sz val="10"/>
            <rFont val="Arial"/>
            <family val="2"/>
          </rPr>
          <t>Ô chỉ tiêu có định dạng số. Đơn vị tính x 1 (hoặc %)
Dữ liệu động đầu vào hợp lệ khi chỉ được thêm dòng trên ô này.</t>
        </r>
      </text>
    </comment>
    <comment ref="I5" authorId="0" shapeId="0" xr:uid="{00000000-0006-0000-0400-000011000000}">
      <text>
        <r>
          <rPr>
            <sz val="10"/>
            <rFont val="Arial"/>
            <family val="2"/>
          </rPr>
          <t>Ô chỉ tiêu có định dạng ký tự
Dữ liệu động đầu vào hợp lệ khi chỉ được thêm dòng trên ô này.</t>
        </r>
      </text>
    </comment>
    <comment ref="J5" authorId="0" shapeId="0" xr:uid="{00000000-0006-0000-0400-000012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400-000013000000}">
      <text>
        <r>
          <rPr>
            <sz val="10"/>
            <rFont val="Arial"/>
            <family val="2"/>
          </rPr>
          <t>Ô chỉ tiêu có định dạng ký tự</t>
        </r>
      </text>
    </comment>
    <comment ref="D6" authorId="0" shapeId="0" xr:uid="{00000000-0006-0000-0400-000014000000}">
      <text>
        <r>
          <rPr>
            <sz val="10"/>
            <rFont val="Arial"/>
            <family val="2"/>
          </rPr>
          <t>Ô chỉ tiêu có định dạng ký tự</t>
        </r>
      </text>
    </comment>
    <comment ref="E6" authorId="0" shapeId="0" xr:uid="{00000000-0006-0000-0400-000015000000}">
      <text>
        <r>
          <rPr>
            <sz val="10"/>
            <rFont val="Arial"/>
            <family val="2"/>
          </rPr>
          <t>Ô chỉ tiêu có định dạng ký tự</t>
        </r>
      </text>
    </comment>
    <comment ref="F6" authorId="0" shapeId="0" xr:uid="{00000000-0006-0000-0400-000016000000}">
      <text>
        <r>
          <rPr>
            <sz val="10"/>
            <rFont val="Arial"/>
            <family val="2"/>
          </rPr>
          <t>Ô chỉ tiêu có định dạng số. Đơn vị tính x 1 (hoặc %)</t>
        </r>
      </text>
    </comment>
    <comment ref="G6" authorId="0" shapeId="0" xr:uid="{00000000-0006-0000-0400-000017000000}">
      <text>
        <r>
          <rPr>
            <sz val="10"/>
            <rFont val="Arial"/>
            <family val="2"/>
          </rPr>
          <t>Ô chỉ tiêu có định dạng ký tự</t>
        </r>
      </text>
    </comment>
    <comment ref="H6" authorId="0" shapeId="0" xr:uid="{00000000-0006-0000-0400-000018000000}">
      <text>
        <r>
          <rPr>
            <sz val="10"/>
            <rFont val="Arial"/>
            <family val="2"/>
          </rPr>
          <t>Ô chỉ tiêu có định dạng số. Đơn vị tính x 1 (hoặc %)</t>
        </r>
      </text>
    </comment>
    <comment ref="I6" authorId="0" shapeId="0" xr:uid="{00000000-0006-0000-0400-000019000000}">
      <text>
        <r>
          <rPr>
            <sz val="10"/>
            <rFont val="Arial"/>
            <family val="2"/>
          </rPr>
          <t>Ô chỉ tiêu có định dạng ký tự</t>
        </r>
      </text>
    </comment>
    <comment ref="J6" authorId="0" shapeId="0" xr:uid="{00000000-0006-0000-0400-00001A000000}">
      <text>
        <r>
          <rPr>
            <sz val="10"/>
            <rFont val="Arial"/>
            <family val="2"/>
          </rPr>
          <t>Ô chỉ tiêu có định dạng số. Đơn vị tính x 1 (hoặc %)</t>
        </r>
      </text>
    </comment>
    <comment ref="C7" authorId="0" shapeId="0" xr:uid="{00000000-0006-0000-0400-00001B000000}">
      <text>
        <r>
          <rPr>
            <sz val="10"/>
            <rFont val="Arial"/>
            <family val="2"/>
          </rPr>
          <t>Ô chỉ tiêu có định dạng ký tự</t>
        </r>
      </text>
    </comment>
    <comment ref="D7" authorId="0" shapeId="0" xr:uid="{00000000-0006-0000-0400-00001C000000}">
      <text>
        <r>
          <rPr>
            <sz val="10"/>
            <rFont val="Arial"/>
            <family val="2"/>
          </rPr>
          <t>Ô chỉ tiêu có định dạng ký tự</t>
        </r>
      </text>
    </comment>
    <comment ref="E7" authorId="0" shapeId="0" xr:uid="{00000000-0006-0000-0400-00001D000000}">
      <text>
        <r>
          <rPr>
            <sz val="10"/>
            <rFont val="Arial"/>
            <family val="2"/>
          </rPr>
          <t>Ô chỉ tiêu có định dạng ký tự</t>
        </r>
      </text>
    </comment>
    <comment ref="F7" authorId="0" shapeId="0" xr:uid="{00000000-0006-0000-0400-00001E000000}">
      <text>
        <r>
          <rPr>
            <sz val="10"/>
            <rFont val="Arial"/>
            <family val="2"/>
          </rPr>
          <t>Ô chỉ tiêu có định dạng số. Đơn vị tính x 1 (hoặc %)</t>
        </r>
      </text>
    </comment>
    <comment ref="G7" authorId="0" shapeId="0" xr:uid="{00000000-0006-0000-0400-00001F000000}">
      <text>
        <r>
          <rPr>
            <sz val="10"/>
            <rFont val="Arial"/>
            <family val="2"/>
          </rPr>
          <t>Ô chỉ tiêu có định dạng ký tự</t>
        </r>
      </text>
    </comment>
    <comment ref="H7" authorId="0" shapeId="0" xr:uid="{00000000-0006-0000-0400-000020000000}">
      <text>
        <r>
          <rPr>
            <sz val="10"/>
            <rFont val="Arial"/>
            <family val="2"/>
          </rPr>
          <t>Ô chỉ tiêu có định dạng số. Đơn vị tính x 1 (hoặc %)</t>
        </r>
      </text>
    </comment>
    <comment ref="I7" authorId="0" shapeId="0" xr:uid="{00000000-0006-0000-0400-000021000000}">
      <text>
        <r>
          <rPr>
            <sz val="10"/>
            <rFont val="Arial"/>
            <family val="2"/>
          </rPr>
          <t>Ô chỉ tiêu có định dạng ký tự</t>
        </r>
      </text>
    </comment>
    <comment ref="J7" authorId="0" shapeId="0" xr:uid="{00000000-0006-0000-0400-000022000000}">
      <text>
        <r>
          <rPr>
            <sz val="10"/>
            <rFont val="Arial"/>
            <family val="2"/>
          </rPr>
          <t>Ô chỉ tiêu có định dạng số. Đơn vị tính x 1 (hoặc %)</t>
        </r>
      </text>
    </comment>
    <comment ref="A9" authorId="0" shapeId="0" xr:uid="{00000000-0006-0000-0400-000023000000}">
      <text>
        <r>
          <rPr>
            <sz val="10"/>
            <rFont val="Arial"/>
            <family val="2"/>
          </rPr>
          <t>Ô chỉ tiêu có định dạng ký tự
Dữ liệu động đầu vào hợp lệ khi chỉ được thêm dòng trên ô này.</t>
        </r>
      </text>
    </comment>
    <comment ref="B9" authorId="0" shapeId="0" xr:uid="{00000000-0006-0000-0400-000024000000}">
      <text>
        <r>
          <rPr>
            <sz val="10"/>
            <rFont val="Arial"/>
            <family val="2"/>
          </rPr>
          <t>Ô chỉ tiêu có định dạng ký tự
Dữ liệu động đầu vào hợp lệ khi chỉ được thêm dòng trên ô này.</t>
        </r>
      </text>
    </comment>
    <comment ref="C9" authorId="0" shapeId="0" xr:uid="{00000000-0006-0000-0400-000025000000}">
      <text>
        <r>
          <rPr>
            <sz val="10"/>
            <rFont val="Arial"/>
            <family val="2"/>
          </rPr>
          <t>Ô chỉ tiêu có định dạng ký tự
Dữ liệu động đầu vào hợp lệ khi chỉ được thêm dòng trên ô này.</t>
        </r>
      </text>
    </comment>
    <comment ref="D9" authorId="0" shapeId="0" xr:uid="{00000000-0006-0000-0400-000026000000}">
      <text>
        <r>
          <rPr>
            <sz val="10"/>
            <rFont val="Arial"/>
            <family val="2"/>
          </rPr>
          <t>Ô chỉ tiêu có định dạng ký tự
Dữ liệu động đầu vào hợp lệ khi chỉ được thêm dòng trên ô này.</t>
        </r>
      </text>
    </comment>
    <comment ref="E9" authorId="0" shapeId="0" xr:uid="{00000000-0006-0000-0400-000027000000}">
      <text>
        <r>
          <rPr>
            <sz val="10"/>
            <rFont val="Arial"/>
            <family val="2"/>
          </rPr>
          <t>Ô chỉ tiêu có định dạng ký tự
Dữ liệu động đầu vào hợp lệ khi chỉ được thêm dòng trên ô này.</t>
        </r>
      </text>
    </comment>
    <comment ref="F9" authorId="0" shapeId="0" xr:uid="{00000000-0006-0000-0400-000028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400-000029000000}">
      <text>
        <r>
          <rPr>
            <sz val="10"/>
            <rFont val="Arial"/>
            <family val="2"/>
          </rPr>
          <t>Ô chỉ tiêu có định dạng ký tự
Dữ liệu động đầu vào hợp lệ khi chỉ được thêm dòng trên ô này.</t>
        </r>
      </text>
    </comment>
    <comment ref="H9" authorId="0" shapeId="0" xr:uid="{00000000-0006-0000-0400-00002A000000}">
      <text>
        <r>
          <rPr>
            <sz val="10"/>
            <rFont val="Arial"/>
            <family val="2"/>
          </rPr>
          <t>Ô chỉ tiêu có định dạng số. Đơn vị tính x 1 (hoặc %)
Dữ liệu động đầu vào hợp lệ khi chỉ được thêm dòng trên ô này.</t>
        </r>
      </text>
    </comment>
    <comment ref="I9" authorId="0" shapeId="0" xr:uid="{00000000-0006-0000-0400-00002B000000}">
      <text>
        <r>
          <rPr>
            <sz val="10"/>
            <rFont val="Arial"/>
            <family val="2"/>
          </rPr>
          <t>Ô chỉ tiêu có định dạng ký tự
Dữ liệu động đầu vào hợp lệ khi chỉ được thêm dòng trên ô này.</t>
        </r>
      </text>
    </comment>
    <comment ref="J9" authorId="0" shapeId="0" xr:uid="{00000000-0006-0000-0400-00002C000000}">
      <text>
        <r>
          <rPr>
            <sz val="10"/>
            <rFont val="Arial"/>
            <family val="2"/>
          </rPr>
          <t>Ô chỉ tiêu có định dạng số. Đơn vị tính x 1 (hoặc %)
Dữ liệu động đầu vào hợp lệ khi chỉ được thêm dòng trên ô này.</t>
        </r>
      </text>
    </comment>
    <comment ref="C10" authorId="0" shapeId="0" xr:uid="{00000000-0006-0000-0400-00002D000000}">
      <text>
        <r>
          <rPr>
            <sz val="10"/>
            <rFont val="Arial"/>
            <family val="2"/>
          </rPr>
          <t>Ô chỉ tiêu có định dạng ký tự</t>
        </r>
      </text>
    </comment>
    <comment ref="D10" authorId="0" shapeId="0" xr:uid="{00000000-0006-0000-0400-00002E000000}">
      <text>
        <r>
          <rPr>
            <sz val="10"/>
            <rFont val="Arial"/>
            <family val="2"/>
          </rPr>
          <t>Ô chỉ tiêu có định dạng ký tự</t>
        </r>
      </text>
    </comment>
    <comment ref="E10" authorId="0" shapeId="0" xr:uid="{00000000-0006-0000-0400-00002F000000}">
      <text>
        <r>
          <rPr>
            <sz val="10"/>
            <rFont val="Arial"/>
            <family val="2"/>
          </rPr>
          <t>Ô chỉ tiêu có định dạng ký tự</t>
        </r>
      </text>
    </comment>
    <comment ref="F10" authorId="0" shapeId="0" xr:uid="{00000000-0006-0000-0400-000030000000}">
      <text>
        <r>
          <rPr>
            <sz val="10"/>
            <rFont val="Arial"/>
            <family val="2"/>
          </rPr>
          <t>Ô chỉ tiêu có định dạng số. Đơn vị tính x 1 (hoặc %)</t>
        </r>
      </text>
    </comment>
    <comment ref="G10" authorId="0" shapeId="0" xr:uid="{00000000-0006-0000-0400-000031000000}">
      <text>
        <r>
          <rPr>
            <sz val="10"/>
            <rFont val="Arial"/>
            <family val="2"/>
          </rPr>
          <t>Ô chỉ tiêu có định dạng ký tự</t>
        </r>
      </text>
    </comment>
    <comment ref="H10" authorId="0" shapeId="0" xr:uid="{00000000-0006-0000-0400-000032000000}">
      <text>
        <r>
          <rPr>
            <sz val="10"/>
            <rFont val="Arial"/>
            <family val="2"/>
          </rPr>
          <t>Ô chỉ tiêu có định dạng số. Đơn vị tính x 1 (hoặc %)</t>
        </r>
      </text>
    </comment>
    <comment ref="I10" authorId="0" shapeId="0" xr:uid="{00000000-0006-0000-0400-000033000000}">
      <text>
        <r>
          <rPr>
            <sz val="10"/>
            <rFont val="Arial"/>
            <family val="2"/>
          </rPr>
          <t>Ô chỉ tiêu có định dạng ký tự</t>
        </r>
      </text>
    </comment>
    <comment ref="J10" authorId="0" shapeId="0" xr:uid="{00000000-0006-0000-0400-000034000000}">
      <text>
        <r>
          <rPr>
            <sz val="10"/>
            <rFont val="Arial"/>
            <family val="2"/>
          </rPr>
          <t>Ô chỉ tiêu có định dạng số. Đơn vị tính x 1 (hoặc %)</t>
        </r>
      </text>
    </comment>
    <comment ref="C11" authorId="0" shapeId="0" xr:uid="{00000000-0006-0000-0400-000035000000}">
      <text>
        <r>
          <rPr>
            <sz val="10"/>
            <rFont val="Arial"/>
            <family val="2"/>
          </rPr>
          <t>Ô chỉ tiêu có định dạng ký tự</t>
        </r>
      </text>
    </comment>
    <comment ref="D11" authorId="0" shapeId="0" xr:uid="{00000000-0006-0000-0400-000036000000}">
      <text>
        <r>
          <rPr>
            <sz val="10"/>
            <rFont val="Arial"/>
            <family val="2"/>
          </rPr>
          <t>Ô chỉ tiêu có định dạng ký tự</t>
        </r>
      </text>
    </comment>
    <comment ref="E11" authorId="0" shapeId="0" xr:uid="{00000000-0006-0000-0400-000037000000}">
      <text>
        <r>
          <rPr>
            <sz val="10"/>
            <rFont val="Arial"/>
            <family val="2"/>
          </rPr>
          <t>Ô chỉ tiêu có định dạng ký tự</t>
        </r>
      </text>
    </comment>
    <comment ref="F11" authorId="0" shapeId="0" xr:uid="{00000000-0006-0000-0400-000038000000}">
      <text>
        <r>
          <rPr>
            <sz val="10"/>
            <rFont val="Arial"/>
            <family val="2"/>
          </rPr>
          <t>Ô chỉ tiêu có định dạng số. Đơn vị tính x 1 (hoặc %)</t>
        </r>
      </text>
    </comment>
    <comment ref="G11" authorId="0" shapeId="0" xr:uid="{00000000-0006-0000-0400-000039000000}">
      <text>
        <r>
          <rPr>
            <sz val="10"/>
            <rFont val="Arial"/>
            <family val="2"/>
          </rPr>
          <t>Ô chỉ tiêu có định dạng ký tự</t>
        </r>
      </text>
    </comment>
    <comment ref="H11" authorId="0" shapeId="0" xr:uid="{00000000-0006-0000-0400-00003A000000}">
      <text>
        <r>
          <rPr>
            <sz val="10"/>
            <rFont val="Arial"/>
            <family val="2"/>
          </rPr>
          <t>Ô chỉ tiêu có định dạng số. Đơn vị tính x 1 (hoặc %)</t>
        </r>
      </text>
    </comment>
    <comment ref="I11" authorId="0" shapeId="0" xr:uid="{00000000-0006-0000-0400-00003B000000}">
      <text>
        <r>
          <rPr>
            <sz val="10"/>
            <rFont val="Arial"/>
            <family val="2"/>
          </rPr>
          <t>Ô chỉ tiêu có định dạng ký tự</t>
        </r>
      </text>
    </comment>
    <comment ref="J11" authorId="0" shapeId="0" xr:uid="{00000000-0006-0000-0400-00003C000000}">
      <text>
        <r>
          <rPr>
            <sz val="10"/>
            <rFont val="Arial"/>
            <family val="2"/>
          </rPr>
          <t>Ô chỉ tiêu có định dạng số. Đơn vị tính x 1 (hoặc %)</t>
        </r>
      </text>
    </comment>
    <comment ref="C12" authorId="0" shapeId="0" xr:uid="{00000000-0006-0000-0400-00003D000000}">
      <text>
        <r>
          <rPr>
            <sz val="10"/>
            <rFont val="Arial"/>
            <family val="2"/>
          </rPr>
          <t>Ô chỉ tiêu có định dạng ký tự</t>
        </r>
      </text>
    </comment>
    <comment ref="D12" authorId="0" shapeId="0" xr:uid="{00000000-0006-0000-0400-00003E000000}">
      <text>
        <r>
          <rPr>
            <sz val="10"/>
            <rFont val="Arial"/>
            <family val="2"/>
          </rPr>
          <t>Ô chỉ tiêu có định dạng ký tự</t>
        </r>
      </text>
    </comment>
    <comment ref="E12" authorId="0" shapeId="0" xr:uid="{00000000-0006-0000-0400-00003F000000}">
      <text>
        <r>
          <rPr>
            <sz val="10"/>
            <rFont val="Arial"/>
            <family val="2"/>
          </rPr>
          <t>Ô chỉ tiêu có định dạng ký tự</t>
        </r>
      </text>
    </comment>
    <comment ref="F12" authorId="0" shapeId="0" xr:uid="{00000000-0006-0000-0400-000040000000}">
      <text>
        <r>
          <rPr>
            <sz val="10"/>
            <rFont val="Arial"/>
            <family val="2"/>
          </rPr>
          <t>Ô chỉ tiêu có định dạng số. Đơn vị tính x 1 (hoặc %)</t>
        </r>
      </text>
    </comment>
    <comment ref="G12" authorId="0" shapeId="0" xr:uid="{00000000-0006-0000-0400-000041000000}">
      <text>
        <r>
          <rPr>
            <sz val="10"/>
            <rFont val="Arial"/>
            <family val="2"/>
          </rPr>
          <t>Ô chỉ tiêu có định dạng ký tự</t>
        </r>
      </text>
    </comment>
    <comment ref="H12" authorId="0" shapeId="0" xr:uid="{00000000-0006-0000-0400-000042000000}">
      <text>
        <r>
          <rPr>
            <sz val="10"/>
            <rFont val="Arial"/>
            <family val="2"/>
          </rPr>
          <t>Ô chỉ tiêu có định dạng số. Đơn vị tính x 1 (hoặc %)</t>
        </r>
      </text>
    </comment>
    <comment ref="I12" authorId="0" shapeId="0" xr:uid="{00000000-0006-0000-0400-000043000000}">
      <text>
        <r>
          <rPr>
            <sz val="10"/>
            <rFont val="Arial"/>
            <family val="2"/>
          </rPr>
          <t>Ô chỉ tiêu có định dạng ký tự</t>
        </r>
      </text>
    </comment>
    <comment ref="J12" authorId="0" shapeId="0" xr:uid="{00000000-0006-0000-0400-000044000000}">
      <text>
        <r>
          <rPr>
            <sz val="10"/>
            <rFont val="Arial"/>
            <family val="2"/>
          </rPr>
          <t>Ô chỉ tiêu có định dạng số. Đơn vị tính x 1 (hoặc %)</t>
        </r>
      </text>
    </comment>
    <comment ref="A14" authorId="0" shapeId="0" xr:uid="{00000000-0006-0000-0400-000045000000}">
      <text>
        <r>
          <rPr>
            <sz val="10"/>
            <rFont val="Arial"/>
            <family val="2"/>
          </rPr>
          <t>Ô chỉ tiêu có định dạng ký tự
Dữ liệu động đầu vào hợp lệ khi chỉ được thêm dòng trên ô này.</t>
        </r>
      </text>
    </comment>
    <comment ref="B14" authorId="0" shapeId="0" xr:uid="{00000000-0006-0000-0400-000046000000}">
      <text>
        <r>
          <rPr>
            <sz val="10"/>
            <rFont val="Arial"/>
            <family val="2"/>
          </rPr>
          <t>Ô chỉ tiêu có định dạng ký tự
Dữ liệu động đầu vào hợp lệ khi chỉ được thêm dòng trên ô này.</t>
        </r>
      </text>
    </comment>
    <comment ref="C14" authorId="0" shapeId="0" xr:uid="{00000000-0006-0000-0400-000047000000}">
      <text>
        <r>
          <rPr>
            <sz val="10"/>
            <rFont val="Arial"/>
            <family val="2"/>
          </rPr>
          <t>Ô chỉ tiêu có định dạng ký tự
Dữ liệu động đầu vào hợp lệ khi chỉ được thêm dòng trên ô này.</t>
        </r>
      </text>
    </comment>
    <comment ref="D14" authorId="0" shapeId="0" xr:uid="{00000000-0006-0000-0400-000048000000}">
      <text>
        <r>
          <rPr>
            <sz val="10"/>
            <rFont val="Arial"/>
            <family val="2"/>
          </rPr>
          <t>Ô chỉ tiêu có định dạng ký tự
Dữ liệu động đầu vào hợp lệ khi chỉ được thêm dòng trên ô này.</t>
        </r>
      </text>
    </comment>
    <comment ref="E14" authorId="0" shapeId="0" xr:uid="{00000000-0006-0000-0400-000049000000}">
      <text>
        <r>
          <rPr>
            <sz val="10"/>
            <rFont val="Arial"/>
            <family val="2"/>
          </rPr>
          <t>Ô chỉ tiêu có định dạng ký tự
Dữ liệu động đầu vào hợp lệ khi chỉ được thêm dòng trên ô này.</t>
        </r>
      </text>
    </comment>
    <comment ref="F14" authorId="0" shapeId="0" xr:uid="{00000000-0006-0000-0400-00004A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400-00004B000000}">
      <text>
        <r>
          <rPr>
            <sz val="10"/>
            <rFont val="Arial"/>
            <family val="2"/>
          </rPr>
          <t>Ô chỉ tiêu có định dạng ký tự
Dữ liệu động đầu vào hợp lệ khi chỉ được thêm dòng trên ô này.</t>
        </r>
      </text>
    </comment>
    <comment ref="H14" authorId="0" shapeId="0" xr:uid="{00000000-0006-0000-0400-00004C000000}">
      <text>
        <r>
          <rPr>
            <sz val="10"/>
            <rFont val="Arial"/>
            <family val="2"/>
          </rPr>
          <t>Ô chỉ tiêu có định dạng số. Đơn vị tính x 1 (hoặc %)
Dữ liệu động đầu vào hợp lệ khi chỉ được thêm dòng trên ô này.</t>
        </r>
      </text>
    </comment>
    <comment ref="I14" authorId="0" shapeId="0" xr:uid="{00000000-0006-0000-0400-00004D000000}">
      <text>
        <r>
          <rPr>
            <sz val="10"/>
            <rFont val="Arial"/>
            <family val="2"/>
          </rPr>
          <t>Ô chỉ tiêu có định dạng ký tự
Dữ liệu động đầu vào hợp lệ khi chỉ được thêm dòng trên ô này.</t>
        </r>
      </text>
    </comment>
    <comment ref="J14" authorId="0" shapeId="0" xr:uid="{00000000-0006-0000-0400-00004E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400-00004F000000}">
      <text>
        <r>
          <rPr>
            <sz val="10"/>
            <rFont val="Arial"/>
            <family val="2"/>
          </rPr>
          <t>Ô chỉ tiêu có định dạng ký tự</t>
        </r>
      </text>
    </comment>
    <comment ref="D15" authorId="0" shapeId="0" xr:uid="{00000000-0006-0000-0400-000050000000}">
      <text>
        <r>
          <rPr>
            <sz val="10"/>
            <rFont val="Arial"/>
            <family val="2"/>
          </rPr>
          <t>Ô chỉ tiêu có định dạng ký tự</t>
        </r>
      </text>
    </comment>
    <comment ref="E15" authorId="0" shapeId="0" xr:uid="{00000000-0006-0000-0400-000051000000}">
      <text>
        <r>
          <rPr>
            <sz val="10"/>
            <rFont val="Arial"/>
            <family val="2"/>
          </rPr>
          <t>Ô chỉ tiêu có định dạng ký tự</t>
        </r>
      </text>
    </comment>
    <comment ref="F15" authorId="0" shapeId="0" xr:uid="{00000000-0006-0000-0400-000052000000}">
      <text>
        <r>
          <rPr>
            <sz val="10"/>
            <rFont val="Arial"/>
            <family val="2"/>
          </rPr>
          <t>Ô chỉ tiêu có định dạng số. Đơn vị tính x 1 (hoặc %)</t>
        </r>
      </text>
    </comment>
    <comment ref="G15" authorId="0" shapeId="0" xr:uid="{00000000-0006-0000-0400-000053000000}">
      <text>
        <r>
          <rPr>
            <sz val="10"/>
            <rFont val="Arial"/>
            <family val="2"/>
          </rPr>
          <t>Ô chỉ tiêu có định dạng ký tự</t>
        </r>
      </text>
    </comment>
    <comment ref="H15" authorId="0" shapeId="0" xr:uid="{00000000-0006-0000-0400-000054000000}">
      <text>
        <r>
          <rPr>
            <sz val="10"/>
            <rFont val="Arial"/>
            <family val="2"/>
          </rPr>
          <t>Ô chỉ tiêu có định dạng số. Đơn vị tính x 1 (hoặc %)</t>
        </r>
      </text>
    </comment>
    <comment ref="I15" authorId="0" shapeId="0" xr:uid="{00000000-0006-0000-0400-000055000000}">
      <text>
        <r>
          <rPr>
            <sz val="10"/>
            <rFont val="Arial"/>
            <family val="2"/>
          </rPr>
          <t>Ô chỉ tiêu có định dạng ký tự</t>
        </r>
      </text>
    </comment>
    <comment ref="J15" authorId="0" shapeId="0" xr:uid="{00000000-0006-0000-0400-000056000000}">
      <text>
        <r>
          <rPr>
            <sz val="10"/>
            <rFont val="Arial"/>
            <family val="2"/>
          </rPr>
          <t>Ô chỉ tiêu có định dạng số. Đơn vị tính x 1 (hoặc %)</t>
        </r>
      </text>
    </comment>
    <comment ref="C16" authorId="0" shapeId="0" xr:uid="{00000000-0006-0000-0400-000057000000}">
      <text>
        <r>
          <rPr>
            <sz val="10"/>
            <rFont val="Arial"/>
            <family val="2"/>
          </rPr>
          <t>Ô chỉ tiêu có định dạng ký tự</t>
        </r>
      </text>
    </comment>
    <comment ref="D16" authorId="0" shapeId="0" xr:uid="{00000000-0006-0000-0400-000058000000}">
      <text>
        <r>
          <rPr>
            <sz val="10"/>
            <rFont val="Arial"/>
            <family val="2"/>
          </rPr>
          <t>Ô chỉ tiêu có định dạng ký tự</t>
        </r>
      </text>
    </comment>
    <comment ref="E16" authorId="0" shapeId="0" xr:uid="{00000000-0006-0000-0400-000059000000}">
      <text>
        <r>
          <rPr>
            <sz val="10"/>
            <rFont val="Arial"/>
            <family val="2"/>
          </rPr>
          <t>Ô chỉ tiêu có định dạng ký tự</t>
        </r>
      </text>
    </comment>
    <comment ref="F16" authorId="0" shapeId="0" xr:uid="{00000000-0006-0000-0400-00005A000000}">
      <text>
        <r>
          <rPr>
            <sz val="10"/>
            <rFont val="Arial"/>
            <family val="2"/>
          </rPr>
          <t>Ô chỉ tiêu có định dạng số. Đơn vị tính x 1 (hoặc %)</t>
        </r>
      </text>
    </comment>
    <comment ref="G16" authorId="0" shapeId="0" xr:uid="{00000000-0006-0000-0400-00005B000000}">
      <text>
        <r>
          <rPr>
            <sz val="10"/>
            <rFont val="Arial"/>
            <family val="2"/>
          </rPr>
          <t>Ô chỉ tiêu có định dạng ký tự</t>
        </r>
      </text>
    </comment>
    <comment ref="H16" authorId="0" shapeId="0" xr:uid="{00000000-0006-0000-0400-00005C000000}">
      <text>
        <r>
          <rPr>
            <sz val="10"/>
            <rFont val="Arial"/>
            <family val="2"/>
          </rPr>
          <t>Ô chỉ tiêu có định dạng số. Đơn vị tính x 1 (hoặc %)</t>
        </r>
      </text>
    </comment>
    <comment ref="I16" authorId="0" shapeId="0" xr:uid="{00000000-0006-0000-0400-00005D000000}">
      <text>
        <r>
          <rPr>
            <sz val="10"/>
            <rFont val="Arial"/>
            <family val="2"/>
          </rPr>
          <t>Ô chỉ tiêu có định dạng ký tự</t>
        </r>
      </text>
    </comment>
    <comment ref="J16" authorId="0" shapeId="0" xr:uid="{00000000-0006-0000-0400-00005E000000}">
      <text>
        <r>
          <rPr>
            <sz val="10"/>
            <rFont val="Arial"/>
            <family val="2"/>
          </rPr>
          <t>Ô chỉ tiêu có định dạng số. Đơn vị tính x 1 (hoặc %)</t>
        </r>
      </text>
    </comment>
    <comment ref="A18" authorId="0" shapeId="0" xr:uid="{00000000-0006-0000-0400-00005F000000}">
      <text>
        <r>
          <rPr>
            <sz val="10"/>
            <rFont val="Arial"/>
            <family val="2"/>
          </rPr>
          <t>Ô chỉ tiêu có định dạng ký tự
Dữ liệu động đầu vào hợp lệ khi chỉ được thêm dòng trên ô này.</t>
        </r>
      </text>
    </comment>
    <comment ref="B18" authorId="0" shapeId="0" xr:uid="{00000000-0006-0000-0400-000060000000}">
      <text>
        <r>
          <rPr>
            <sz val="10"/>
            <rFont val="Arial"/>
            <family val="2"/>
          </rPr>
          <t>Ô chỉ tiêu có định dạng ký tự
Dữ liệu động đầu vào hợp lệ khi chỉ được thêm dòng trên ô này.</t>
        </r>
      </text>
    </comment>
    <comment ref="C18" authorId="0" shapeId="0" xr:uid="{00000000-0006-0000-0400-000061000000}">
      <text>
        <r>
          <rPr>
            <sz val="10"/>
            <rFont val="Arial"/>
            <family val="2"/>
          </rPr>
          <t>Ô chỉ tiêu có định dạng ký tự
Dữ liệu động đầu vào hợp lệ khi chỉ được thêm dòng trên ô này.</t>
        </r>
      </text>
    </comment>
    <comment ref="D18" authorId="0" shapeId="0" xr:uid="{00000000-0006-0000-0400-000062000000}">
      <text>
        <r>
          <rPr>
            <sz val="10"/>
            <rFont val="Arial"/>
            <family val="2"/>
          </rPr>
          <t>Ô chỉ tiêu có định dạng ký tự
Dữ liệu động đầu vào hợp lệ khi chỉ được thêm dòng trên ô này.</t>
        </r>
      </text>
    </comment>
    <comment ref="E18" authorId="0" shapeId="0" xr:uid="{00000000-0006-0000-0400-000063000000}">
      <text>
        <r>
          <rPr>
            <sz val="10"/>
            <rFont val="Arial"/>
            <family val="2"/>
          </rPr>
          <t>Ô chỉ tiêu có định dạng ký tự
Dữ liệu động đầu vào hợp lệ khi chỉ được thêm dòng trên ô này.</t>
        </r>
      </text>
    </comment>
    <comment ref="F18" authorId="0" shapeId="0" xr:uid="{00000000-0006-0000-0400-000064000000}">
      <text>
        <r>
          <rPr>
            <sz val="10"/>
            <rFont val="Arial"/>
            <family val="2"/>
          </rPr>
          <t>Ô chỉ tiêu có định dạng số. Đơn vị tính x 1 (hoặc %)
Dữ liệu động đầu vào hợp lệ khi chỉ được thêm dòng trên ô này.</t>
        </r>
      </text>
    </comment>
    <comment ref="G18" authorId="0" shapeId="0" xr:uid="{00000000-0006-0000-0400-000065000000}">
      <text>
        <r>
          <rPr>
            <sz val="10"/>
            <rFont val="Arial"/>
            <family val="2"/>
          </rPr>
          <t>Ô chỉ tiêu có định dạng ký tự
Dữ liệu động đầu vào hợp lệ khi chỉ được thêm dòng trên ô này.</t>
        </r>
      </text>
    </comment>
    <comment ref="H18" authorId="0" shapeId="0" xr:uid="{00000000-0006-0000-0400-000066000000}">
      <text>
        <r>
          <rPr>
            <sz val="10"/>
            <rFont val="Arial"/>
            <family val="2"/>
          </rPr>
          <t>Ô chỉ tiêu có định dạng số. Đơn vị tính x 1 (hoặc %)
Dữ liệu động đầu vào hợp lệ khi chỉ được thêm dòng trên ô này.</t>
        </r>
      </text>
    </comment>
    <comment ref="I18" authorId="0" shapeId="0" xr:uid="{00000000-0006-0000-0400-000067000000}">
      <text>
        <r>
          <rPr>
            <sz val="10"/>
            <rFont val="Arial"/>
            <family val="2"/>
          </rPr>
          <t>Ô chỉ tiêu có định dạng ký tự
Dữ liệu động đầu vào hợp lệ khi chỉ được thêm dòng trên ô này.</t>
        </r>
      </text>
    </comment>
    <comment ref="J18" authorId="0" shapeId="0" xr:uid="{00000000-0006-0000-0400-000068000000}">
      <text>
        <r>
          <rPr>
            <sz val="10"/>
            <rFont val="Arial"/>
            <family val="2"/>
          </rPr>
          <t>Ô chỉ tiêu có định dạng số. Đơn vị tính x 1 (hoặc %)
Dữ liệu động đầu vào hợp lệ khi chỉ được thêm dòng trên ô này.</t>
        </r>
      </text>
    </comment>
    <comment ref="C19" authorId="0" shapeId="0" xr:uid="{00000000-0006-0000-0400-000069000000}">
      <text>
        <r>
          <rPr>
            <sz val="10"/>
            <rFont val="Arial"/>
            <family val="2"/>
          </rPr>
          <t>Ô chỉ tiêu có định dạng ký tự</t>
        </r>
      </text>
    </comment>
    <comment ref="D19" authorId="0" shapeId="0" xr:uid="{00000000-0006-0000-0400-00006A000000}">
      <text>
        <r>
          <rPr>
            <sz val="10"/>
            <rFont val="Arial"/>
            <family val="2"/>
          </rPr>
          <t>Ô chỉ tiêu có định dạng ký tự</t>
        </r>
      </text>
    </comment>
    <comment ref="E19" authorId="0" shapeId="0" xr:uid="{00000000-0006-0000-0400-00006B000000}">
      <text>
        <r>
          <rPr>
            <sz val="10"/>
            <rFont val="Arial"/>
            <family val="2"/>
          </rPr>
          <t>Ô chỉ tiêu có định dạng ký tự</t>
        </r>
      </text>
    </comment>
    <comment ref="F19" authorId="0" shapeId="0" xr:uid="{00000000-0006-0000-0400-00006C000000}">
      <text>
        <r>
          <rPr>
            <sz val="10"/>
            <rFont val="Arial"/>
            <family val="2"/>
          </rPr>
          <t>Ô chỉ tiêu có định dạng số. Đơn vị tính x 1 (hoặc %)</t>
        </r>
      </text>
    </comment>
    <comment ref="G19" authorId="0" shapeId="0" xr:uid="{00000000-0006-0000-0400-00006D000000}">
      <text>
        <r>
          <rPr>
            <sz val="10"/>
            <rFont val="Arial"/>
            <family val="2"/>
          </rPr>
          <t>Ô chỉ tiêu có định dạng ký tự</t>
        </r>
      </text>
    </comment>
    <comment ref="H19" authorId="0" shapeId="0" xr:uid="{00000000-0006-0000-0400-00006E000000}">
      <text>
        <r>
          <rPr>
            <sz val="10"/>
            <rFont val="Arial"/>
            <family val="2"/>
          </rPr>
          <t>Ô chỉ tiêu có định dạng số. Đơn vị tính x 1 (hoặc %)</t>
        </r>
      </text>
    </comment>
    <comment ref="I19" authorId="0" shapeId="0" xr:uid="{00000000-0006-0000-0400-00006F000000}">
      <text>
        <r>
          <rPr>
            <sz val="10"/>
            <rFont val="Arial"/>
            <family val="2"/>
          </rPr>
          <t>Ô chỉ tiêu có định dạng ký tự</t>
        </r>
      </text>
    </comment>
    <comment ref="J19" authorId="0" shapeId="0" xr:uid="{00000000-0006-0000-0400-000070000000}">
      <text>
        <r>
          <rPr>
            <sz val="10"/>
            <rFont val="Arial"/>
            <family val="2"/>
          </rPr>
          <t>Ô chỉ tiêu có định dạng số. Đơn vị tính x 1 (hoặc %)</t>
        </r>
      </text>
    </comment>
    <comment ref="C20" authorId="0" shapeId="0" xr:uid="{00000000-0006-0000-0400-000071000000}">
      <text>
        <r>
          <rPr>
            <sz val="10"/>
            <rFont val="Arial"/>
            <family val="2"/>
          </rPr>
          <t>Ô chỉ tiêu có định dạng ký tự</t>
        </r>
      </text>
    </comment>
    <comment ref="D20" authorId="0" shapeId="0" xr:uid="{00000000-0006-0000-0400-000072000000}">
      <text>
        <r>
          <rPr>
            <sz val="10"/>
            <rFont val="Arial"/>
            <family val="2"/>
          </rPr>
          <t>Ô chỉ tiêu có định dạng ký tự</t>
        </r>
      </text>
    </comment>
    <comment ref="E20" authorId="0" shapeId="0" xr:uid="{00000000-0006-0000-0400-000073000000}">
      <text>
        <r>
          <rPr>
            <sz val="10"/>
            <rFont val="Arial"/>
            <family val="2"/>
          </rPr>
          <t>Ô chỉ tiêu có định dạng ký tự</t>
        </r>
      </text>
    </comment>
    <comment ref="F20" authorId="0" shapeId="0" xr:uid="{00000000-0006-0000-0400-000074000000}">
      <text>
        <r>
          <rPr>
            <sz val="10"/>
            <rFont val="Arial"/>
            <family val="2"/>
          </rPr>
          <t>Ô chỉ tiêu có định dạng số. Đơn vị tính x 1 (hoặc %)</t>
        </r>
      </text>
    </comment>
    <comment ref="G20" authorId="0" shapeId="0" xr:uid="{00000000-0006-0000-0400-000075000000}">
      <text>
        <r>
          <rPr>
            <sz val="10"/>
            <rFont val="Arial"/>
            <family val="2"/>
          </rPr>
          <t>Ô chỉ tiêu có định dạng ký tự</t>
        </r>
      </text>
    </comment>
    <comment ref="H20" authorId="0" shapeId="0" xr:uid="{00000000-0006-0000-0400-000076000000}">
      <text>
        <r>
          <rPr>
            <sz val="10"/>
            <rFont val="Arial"/>
            <family val="2"/>
          </rPr>
          <t>Ô chỉ tiêu có định dạng số. Đơn vị tính x 1 (hoặc %)</t>
        </r>
      </text>
    </comment>
    <comment ref="I20" authorId="0" shapeId="0" xr:uid="{00000000-0006-0000-0400-000077000000}">
      <text>
        <r>
          <rPr>
            <sz val="10"/>
            <rFont val="Arial"/>
            <family val="2"/>
          </rPr>
          <t>Ô chỉ tiêu có định dạng ký tự</t>
        </r>
      </text>
    </comment>
    <comment ref="J20" authorId="0" shapeId="0" xr:uid="{00000000-0006-0000-0400-000078000000}">
      <text>
        <r>
          <rPr>
            <sz val="10"/>
            <rFont val="Arial"/>
            <family val="2"/>
          </rPr>
          <t>Ô chỉ tiêu có định dạng số. Đơn vị tính x 1 (hoặc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2" authorId="0" shapeId="0" xr:uid="{00000000-0006-0000-0500-000001000000}">
      <text>
        <r>
          <rPr>
            <sz val="10"/>
            <rFont val="Arial"/>
            <family val="2"/>
          </rPr>
          <t>Ô chỉ tiêu có định dạng số. Đơn vị tính x 1 (hoặc %)</t>
        </r>
      </text>
    </comment>
    <comment ref="E2" authorId="0" shapeId="0" xr:uid="{00000000-0006-0000-0500-000002000000}">
      <text>
        <r>
          <rPr>
            <sz val="10"/>
            <rFont val="Arial"/>
            <family val="2"/>
          </rPr>
          <t>Ô chỉ tiêu có định dạng số. Đơn vị tính x 1 (hoặc %)</t>
        </r>
      </text>
    </comment>
    <comment ref="D3" authorId="0" shapeId="0" xr:uid="{00000000-0006-0000-0500-000003000000}">
      <text>
        <r>
          <rPr>
            <sz val="10"/>
            <rFont val="Arial"/>
            <family val="2"/>
          </rPr>
          <t>Ô chỉ tiêu có định dạng số. Đơn vị tính x 1 (hoặc %)</t>
        </r>
      </text>
    </comment>
    <comment ref="E3" authorId="0" shapeId="0" xr:uid="{00000000-0006-0000-0500-000004000000}">
      <text>
        <r>
          <rPr>
            <sz val="10"/>
            <rFont val="Arial"/>
            <family val="2"/>
          </rPr>
          <t>Ô chỉ tiêu có định dạng số. Đơn vị tính x 1 (hoặc %)</t>
        </r>
      </text>
    </comment>
    <comment ref="D4" authorId="0" shapeId="0" xr:uid="{00000000-0006-0000-0500-000005000000}">
      <text>
        <r>
          <rPr>
            <sz val="10"/>
            <rFont val="Arial"/>
            <family val="2"/>
          </rPr>
          <t>Ô chỉ tiêu có định dạng số. Đơn vị tính x 1 (hoặc %)</t>
        </r>
      </text>
    </comment>
    <comment ref="E4" authorId="0" shapeId="0" xr:uid="{00000000-0006-0000-0500-000006000000}">
      <text>
        <r>
          <rPr>
            <sz val="10"/>
            <rFont val="Arial"/>
            <family val="2"/>
          </rPr>
          <t>Ô chỉ tiêu có định dạng số. Đơn vị tính x 1 (hoặc %)</t>
        </r>
      </text>
    </comment>
    <comment ref="D5" authorId="0" shapeId="0" xr:uid="{00000000-0006-0000-0500-000007000000}">
      <text>
        <r>
          <rPr>
            <sz val="10"/>
            <rFont val="Arial"/>
            <family val="2"/>
          </rPr>
          <t>Ô chỉ tiêu có định dạng số. Đơn vị tính x 1 (hoặc %)</t>
        </r>
      </text>
    </comment>
    <comment ref="E5" authorId="0" shapeId="0" xr:uid="{00000000-0006-0000-0500-000008000000}">
      <text>
        <r>
          <rPr>
            <sz val="10"/>
            <rFont val="Arial"/>
            <family val="2"/>
          </rPr>
          <t>Ô chỉ tiêu có định dạng số. Đơn vị tính x 1 (hoặc %)</t>
        </r>
      </text>
    </comment>
    <comment ref="D6" authorId="0" shapeId="0" xr:uid="{00000000-0006-0000-0500-000009000000}">
      <text>
        <r>
          <rPr>
            <sz val="10"/>
            <rFont val="Arial"/>
            <family val="2"/>
          </rPr>
          <t>Ô chỉ tiêu có định dạng số. Đơn vị tính x 1 (hoặc %)</t>
        </r>
      </text>
    </comment>
    <comment ref="E6" authorId="0" shapeId="0" xr:uid="{00000000-0006-0000-0500-00000A000000}">
      <text>
        <r>
          <rPr>
            <sz val="10"/>
            <rFont val="Arial"/>
            <family val="2"/>
          </rPr>
          <t>Ô chỉ tiêu có định dạng số. Đơn vị tính x 1 (hoặc %)</t>
        </r>
      </text>
    </comment>
    <comment ref="D7" authorId="0" shapeId="0" xr:uid="{00000000-0006-0000-0500-00000B000000}">
      <text>
        <r>
          <rPr>
            <sz val="10"/>
            <rFont val="Arial"/>
            <family val="2"/>
          </rPr>
          <t>Ô chỉ tiêu có định dạng số. Đơn vị tính x 1 (hoặc %)</t>
        </r>
      </text>
    </comment>
    <comment ref="E7" authorId="0" shapeId="0" xr:uid="{00000000-0006-0000-0500-00000C000000}">
      <text>
        <r>
          <rPr>
            <sz val="10"/>
            <rFont val="Arial"/>
            <family val="2"/>
          </rPr>
          <t>Ô chỉ tiêu có định dạng số. Đơn vị tính x 1 (hoặc %)</t>
        </r>
      </text>
    </comment>
    <comment ref="D8" authorId="0" shapeId="0" xr:uid="{00000000-0006-0000-0500-00000D000000}">
      <text>
        <r>
          <rPr>
            <sz val="10"/>
            <rFont val="Arial"/>
            <family val="2"/>
          </rPr>
          <t>Ô chỉ tiêu có định dạng số. Đơn vị tính x 1 (hoặc %)</t>
        </r>
      </text>
    </comment>
    <comment ref="E8" authorId="0" shapeId="0" xr:uid="{00000000-0006-0000-0500-00000E000000}">
      <text>
        <r>
          <rPr>
            <sz val="10"/>
            <rFont val="Arial"/>
            <family val="2"/>
          </rPr>
          <t>Ô chỉ tiêu có định dạng số. Đơn vị tính x 1 (hoặc %)</t>
        </r>
      </text>
    </comment>
    <comment ref="D9" authorId="0" shapeId="0" xr:uid="{00000000-0006-0000-0500-00000F000000}">
      <text>
        <r>
          <rPr>
            <sz val="10"/>
            <rFont val="Arial"/>
            <family val="2"/>
          </rPr>
          <t>Ô chỉ tiêu có định dạng số. Đơn vị tính x 1 (hoặc %)</t>
        </r>
      </text>
    </comment>
    <comment ref="E9" authorId="0" shapeId="0" xr:uid="{00000000-0006-0000-0500-000010000000}">
      <text>
        <r>
          <rPr>
            <sz val="10"/>
            <rFont val="Arial"/>
            <family val="2"/>
          </rPr>
          <t>Ô chỉ tiêu có định dạng số. Đơn vị tính x 1 (hoặc %)</t>
        </r>
      </text>
    </comment>
    <comment ref="D10" authorId="0" shapeId="0" xr:uid="{00000000-0006-0000-0500-000011000000}">
      <text>
        <r>
          <rPr>
            <sz val="10"/>
            <rFont val="Arial"/>
            <family val="2"/>
          </rPr>
          <t>Ô chỉ tiêu có định dạng số. Đơn vị tính x 1 (hoặc %)</t>
        </r>
      </text>
    </comment>
    <comment ref="E10" authorId="0" shapeId="0" xr:uid="{00000000-0006-0000-0500-000012000000}">
      <text>
        <r>
          <rPr>
            <sz val="10"/>
            <rFont val="Arial"/>
            <family val="2"/>
          </rPr>
          <t>Ô chỉ tiêu có định dạng số. Đơn vị tính x 1 (hoặc %)</t>
        </r>
      </text>
    </comment>
    <comment ref="D11" authorId="0" shapeId="0" xr:uid="{00000000-0006-0000-0500-000013000000}">
      <text>
        <r>
          <rPr>
            <sz val="10"/>
            <rFont val="Arial"/>
            <family val="2"/>
          </rPr>
          <t>Ô chỉ tiêu có định dạng số. Đơn vị tính x 1 (hoặc %)</t>
        </r>
      </text>
    </comment>
    <comment ref="E11" authorId="0" shapeId="0" xr:uid="{00000000-0006-0000-0500-000014000000}">
      <text>
        <r>
          <rPr>
            <sz val="10"/>
            <rFont val="Arial"/>
            <family val="2"/>
          </rPr>
          <t>Ô chỉ tiêu có định dạng số. Đơn vị tính x 1 (hoặc %)</t>
        </r>
      </text>
    </comment>
    <comment ref="D12" authorId="0" shapeId="0" xr:uid="{00000000-0006-0000-0500-000015000000}">
      <text>
        <r>
          <rPr>
            <sz val="10"/>
            <rFont val="Arial"/>
            <family val="2"/>
          </rPr>
          <t>Ô chỉ tiêu có định dạng số. Đơn vị tính x 1 (hoặc %)</t>
        </r>
      </text>
    </comment>
    <comment ref="E12" authorId="0" shapeId="0" xr:uid="{00000000-0006-0000-0500-000016000000}">
      <text>
        <r>
          <rPr>
            <sz val="10"/>
            <rFont val="Arial"/>
            <family val="2"/>
          </rPr>
          <t>Ô chỉ tiêu có định dạng số. Đơn vị tính x 1 (hoặc %)</t>
        </r>
      </text>
    </comment>
    <comment ref="D13" authorId="0" shapeId="0" xr:uid="{00000000-0006-0000-0500-000017000000}">
      <text>
        <r>
          <rPr>
            <sz val="10"/>
            <rFont val="Arial"/>
            <family val="2"/>
          </rPr>
          <t>Ô chỉ tiêu có định dạng số. Đơn vị tính x 1 (hoặc %)</t>
        </r>
      </text>
    </comment>
    <comment ref="E13" authorId="0" shapeId="0" xr:uid="{00000000-0006-0000-0500-000018000000}">
      <text>
        <r>
          <rPr>
            <sz val="10"/>
            <rFont val="Arial"/>
            <family val="2"/>
          </rPr>
          <t>Ô chỉ tiêu có định dạng số. Đơn vị tính x 1 (hoặc %)</t>
        </r>
      </text>
    </comment>
    <comment ref="D14" authorId="0" shapeId="0" xr:uid="{00000000-0006-0000-0500-000019000000}">
      <text>
        <r>
          <rPr>
            <sz val="10"/>
            <rFont val="Arial"/>
            <family val="2"/>
          </rPr>
          <t>Ô chỉ tiêu có định dạng số. Đơn vị tính x 1 (hoặc %)</t>
        </r>
      </text>
    </comment>
    <comment ref="E14" authorId="0" shapeId="0" xr:uid="{00000000-0006-0000-0500-00001A000000}">
      <text>
        <r>
          <rPr>
            <sz val="10"/>
            <rFont val="Arial"/>
            <family val="2"/>
          </rPr>
          <t>Ô chỉ tiêu có định dạng số. Đơn vị tính x 1 (hoặc %)</t>
        </r>
      </text>
    </comment>
    <comment ref="D15" authorId="0" shapeId="0" xr:uid="{00000000-0006-0000-0500-00001B000000}">
      <text>
        <r>
          <rPr>
            <sz val="10"/>
            <rFont val="Arial"/>
            <family val="2"/>
          </rPr>
          <t>Ô chỉ tiêu có định dạng số. Đơn vị tính x 1 (hoặc %)</t>
        </r>
      </text>
    </comment>
    <comment ref="E15" authorId="0" shapeId="0" xr:uid="{00000000-0006-0000-0500-00001C000000}">
      <text>
        <r>
          <rPr>
            <sz val="10"/>
            <rFont val="Arial"/>
            <family val="2"/>
          </rPr>
          <t>Ô chỉ tiêu có định dạng số. Đơn vị tính x 1 (hoặc %)</t>
        </r>
      </text>
    </comment>
    <comment ref="D16" authorId="0" shapeId="0" xr:uid="{00000000-0006-0000-0500-00001D000000}">
      <text>
        <r>
          <rPr>
            <sz val="10"/>
            <rFont val="Arial"/>
            <family val="2"/>
          </rPr>
          <t>Ô chỉ tiêu có định dạng số. Đơn vị tính x 1 (hoặc %)</t>
        </r>
      </text>
    </comment>
    <comment ref="E16" authorId="0" shapeId="0" xr:uid="{00000000-0006-0000-0500-00001E000000}">
      <text>
        <r>
          <rPr>
            <sz val="10"/>
            <rFont val="Arial"/>
            <family val="2"/>
          </rPr>
          <t>Ô chỉ tiêu có định dạng số. Đơn vị tính x 1 (hoặc %)</t>
        </r>
      </text>
    </comment>
    <comment ref="D17" authorId="0" shapeId="0" xr:uid="{00000000-0006-0000-0500-00001F000000}">
      <text>
        <r>
          <rPr>
            <sz val="10"/>
            <rFont val="Arial"/>
            <family val="2"/>
          </rPr>
          <t>Ô chỉ tiêu có định dạng số. Đơn vị tính x 1 (hoặc %)</t>
        </r>
      </text>
    </comment>
    <comment ref="E17" authorId="0" shapeId="0" xr:uid="{00000000-0006-0000-0500-000020000000}">
      <text>
        <r>
          <rPr>
            <sz val="10"/>
            <rFont val="Arial"/>
            <family val="2"/>
          </rPr>
          <t>Ô chỉ tiêu có định dạng số. Đơn vị tính x 1 (hoặc %)</t>
        </r>
      </text>
    </comment>
    <comment ref="D18" authorId="0" shapeId="0" xr:uid="{00000000-0006-0000-0500-000021000000}">
      <text>
        <r>
          <rPr>
            <sz val="10"/>
            <rFont val="Arial"/>
            <family val="2"/>
          </rPr>
          <t>Ô chỉ tiêu có định dạng số. Đơn vị tính x 1 (hoặc %)</t>
        </r>
      </text>
    </comment>
    <comment ref="E18" authorId="0" shapeId="0" xr:uid="{00000000-0006-0000-0500-000022000000}">
      <text>
        <r>
          <rPr>
            <sz val="10"/>
            <rFont val="Arial"/>
            <family val="2"/>
          </rPr>
          <t>Ô chỉ tiêu có định dạng số. Đơn vị tính x 1 (hoặc %)</t>
        </r>
      </text>
    </comment>
    <comment ref="D19" authorId="0" shapeId="0" xr:uid="{00000000-0006-0000-0500-000023000000}">
      <text>
        <r>
          <rPr>
            <sz val="10"/>
            <rFont val="Arial"/>
            <family val="2"/>
          </rPr>
          <t>Ô chỉ tiêu có định dạng số. Đơn vị tính x 1 (hoặc %)</t>
        </r>
      </text>
    </comment>
    <comment ref="E19" authorId="0" shapeId="0" xr:uid="{00000000-0006-0000-0500-000024000000}">
      <text>
        <r>
          <rPr>
            <sz val="10"/>
            <rFont val="Arial"/>
            <family val="2"/>
          </rPr>
          <t>Ô chỉ tiêu có định dạng số. Đơn vị tính x 1 (hoặc %)</t>
        </r>
      </text>
    </comment>
    <comment ref="D20" authorId="0" shapeId="0" xr:uid="{00000000-0006-0000-0500-000025000000}">
      <text>
        <r>
          <rPr>
            <sz val="10"/>
            <rFont val="Arial"/>
            <family val="2"/>
          </rPr>
          <t>Ô chỉ tiêu có định dạng số. Đơn vị tính x 1 (hoặc %)</t>
        </r>
      </text>
    </comment>
    <comment ref="E20" authorId="0" shapeId="0" xr:uid="{00000000-0006-0000-0500-000026000000}">
      <text>
        <r>
          <rPr>
            <sz val="10"/>
            <rFont val="Arial"/>
            <family val="2"/>
          </rPr>
          <t>Ô chỉ tiêu có định dạng số. Đơn vị tính x 1 (hoặc %)</t>
        </r>
      </text>
    </comment>
    <comment ref="D21" authorId="0" shapeId="0" xr:uid="{00000000-0006-0000-0500-000027000000}">
      <text>
        <r>
          <rPr>
            <sz val="10"/>
            <rFont val="Arial"/>
            <family val="2"/>
          </rPr>
          <t>Ô chỉ tiêu có định dạng số. Đơn vị tính x 1 (hoặc %)</t>
        </r>
      </text>
    </comment>
    <comment ref="E21" authorId="0" shapeId="0" xr:uid="{00000000-0006-0000-0500-000028000000}">
      <text>
        <r>
          <rPr>
            <sz val="10"/>
            <rFont val="Arial"/>
            <family val="2"/>
          </rPr>
          <t>Ô chỉ tiêu có định dạng số. Đơn vị tính x 1 (hoặc %)</t>
        </r>
      </text>
    </comment>
    <comment ref="D22" authorId="0" shapeId="0" xr:uid="{00000000-0006-0000-0500-000029000000}">
      <text>
        <r>
          <rPr>
            <sz val="10"/>
            <rFont val="Arial"/>
            <family val="2"/>
          </rPr>
          <t>Ô chỉ tiêu có định dạng số. Đơn vị tính x 1 (hoặc %)</t>
        </r>
      </text>
    </comment>
    <comment ref="E22" authorId="0" shapeId="0" xr:uid="{00000000-0006-0000-0500-00002A000000}">
      <text>
        <r>
          <rPr>
            <sz val="10"/>
            <rFont val="Arial"/>
            <family val="2"/>
          </rPr>
          <t>Ô chỉ tiêu có định dạng số. Đơn vị tính x 1 (hoặc %)</t>
        </r>
      </text>
    </comment>
    <comment ref="D23" authorId="0" shapeId="0" xr:uid="{00000000-0006-0000-0500-00002B000000}">
      <text>
        <r>
          <rPr>
            <sz val="10"/>
            <rFont val="Arial"/>
            <family val="2"/>
          </rPr>
          <t>Ô chỉ tiêu có định dạng số. Đơn vị tính x 1 (hoặc %)</t>
        </r>
      </text>
    </comment>
    <comment ref="E23" authorId="0" shapeId="0" xr:uid="{00000000-0006-0000-0500-00002C000000}">
      <text>
        <r>
          <rPr>
            <sz val="10"/>
            <rFont val="Arial"/>
            <family val="2"/>
          </rPr>
          <t>Ô chỉ tiêu có định dạng số. Đơn vị tính x 1 (hoặc %)</t>
        </r>
      </text>
    </comment>
    <comment ref="D24" authorId="0" shapeId="0" xr:uid="{00000000-0006-0000-0500-00002D000000}">
      <text>
        <r>
          <rPr>
            <sz val="10"/>
            <rFont val="Arial"/>
            <family val="2"/>
          </rPr>
          <t>Ô chỉ tiêu có định dạng số. Đơn vị tính x 1 (hoặc %)</t>
        </r>
      </text>
    </comment>
    <comment ref="E24" authorId="0" shapeId="0" xr:uid="{00000000-0006-0000-0500-00002E000000}">
      <text>
        <r>
          <rPr>
            <sz val="10"/>
            <rFont val="Arial"/>
            <family val="2"/>
          </rPr>
          <t>Ô chỉ tiêu có định dạng số. Đơn vị tính x 1 (hoặc %)</t>
        </r>
      </text>
    </comment>
    <comment ref="D25" authorId="0" shapeId="0" xr:uid="{00000000-0006-0000-0500-00002F000000}">
      <text>
        <r>
          <rPr>
            <sz val="10"/>
            <rFont val="Arial"/>
            <family val="2"/>
          </rPr>
          <t>Ô chỉ tiêu có định dạng số. Đơn vị tính %</t>
        </r>
      </text>
    </comment>
    <comment ref="E25" authorId="0" shapeId="0" xr:uid="{00000000-0006-0000-0500-000030000000}">
      <text>
        <r>
          <rPr>
            <sz val="10"/>
            <rFont val="Arial"/>
            <family val="2"/>
          </rPr>
          <t>Ô chỉ tiêu có định dạng số. Đơn vị tính %</t>
        </r>
      </text>
    </comment>
    <comment ref="D26" authorId="0" shapeId="0" xr:uid="{00000000-0006-0000-0500-000031000000}">
      <text>
        <r>
          <rPr>
            <sz val="10"/>
            <rFont val="Arial"/>
            <family val="2"/>
          </rPr>
          <t>Ô chỉ tiêu có định dạng số. Đơn vị tính %</t>
        </r>
      </text>
    </comment>
    <comment ref="E26" authorId="0" shapeId="0" xr:uid="{00000000-0006-0000-0500-000032000000}">
      <text>
        <r>
          <rPr>
            <sz val="10"/>
            <rFont val="Arial"/>
            <family val="2"/>
          </rPr>
          <t>Ô chỉ tiêu có định dạng số. Đơn vị tính %</t>
        </r>
      </text>
    </comment>
    <comment ref="D27" authorId="0" shapeId="0" xr:uid="{00000000-0006-0000-0500-000033000000}">
      <text>
        <r>
          <rPr>
            <sz val="10"/>
            <rFont val="Arial"/>
            <family val="2"/>
          </rPr>
          <t>Ô chỉ tiêu có định dạng số. Đơn vị tính %</t>
        </r>
      </text>
    </comment>
    <comment ref="E27" authorId="0" shapeId="0" xr:uid="{00000000-0006-0000-0500-000034000000}">
      <text>
        <r>
          <rPr>
            <sz val="10"/>
            <rFont val="Arial"/>
            <family val="2"/>
          </rPr>
          <t>Ô chỉ tiêu có định dạng số. Đơn vị tính %</t>
        </r>
      </text>
    </comment>
    <comment ref="D28" authorId="0" shapeId="0" xr:uid="{00000000-0006-0000-0500-000035000000}">
      <text>
        <r>
          <rPr>
            <sz val="10"/>
            <rFont val="Arial"/>
            <family val="2"/>
          </rPr>
          <t>Ô chỉ tiêu có định dạng số. Đơn vị tính x 1 (hoặc %)</t>
        </r>
      </text>
    </comment>
    <comment ref="E28" authorId="0" shapeId="0" xr:uid="{00000000-0006-0000-0500-000036000000}">
      <text>
        <r>
          <rPr>
            <sz val="10"/>
            <rFont val="Arial"/>
            <family val="2"/>
          </rPr>
          <t>Ô chỉ tiêu có định dạng số. Đơn vị tính x 1 (hoặc %)</t>
        </r>
      </text>
    </comment>
    <comment ref="D29" authorId="0" shapeId="0" xr:uid="{00000000-0006-0000-0500-000037000000}">
      <text>
        <r>
          <rPr>
            <sz val="10"/>
            <rFont val="Arial"/>
            <family val="2"/>
          </rPr>
          <t>Ô chỉ tiêu có định dạng số. Đơn vị tính x 1 (hoặc %)</t>
        </r>
      </text>
    </comment>
    <comment ref="E29" authorId="0" shapeId="0" xr:uid="{00000000-0006-0000-0500-000038000000}">
      <text>
        <r>
          <rPr>
            <sz val="10"/>
            <rFont val="Arial"/>
            <family val="2"/>
          </rPr>
          <t>Ô chỉ tiêu có định dạng số. Đơn vị tính x 1 (hoặc %)</t>
        </r>
      </text>
    </comment>
    <comment ref="D30" authorId="0" shapeId="0" xr:uid="{00000000-0006-0000-0500-000039000000}">
      <text>
        <r>
          <rPr>
            <sz val="10"/>
            <rFont val="Arial"/>
            <family val="2"/>
          </rPr>
          <t>Ô chỉ tiêu có định dạng số. Đơn vị tính x 1 (hoặc %)</t>
        </r>
      </text>
    </comment>
    <comment ref="E30" authorId="0" shapeId="0" xr:uid="{00000000-0006-0000-0500-00003A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600-000001000000}">
      <text>
        <r>
          <rPr>
            <sz val="10"/>
            <rFont val="Arial"/>
            <family val="2"/>
          </rPr>
          <t>Ô chỉ tiêu có định dạng ký tự
Dữ liệu động đầu vào hợp lệ khi chỉ được thêm dòng trên ô này.</t>
        </r>
      </text>
    </comment>
    <comment ref="B5" authorId="0" shapeId="0" xr:uid="{00000000-0006-0000-0600-000002000000}">
      <text>
        <r>
          <rPr>
            <sz val="10"/>
            <rFont val="Arial"/>
            <family val="2"/>
          </rPr>
          <t>Ô chỉ tiêu có định dạng ký tự
Dữ liệu động đầu vào hợp lệ khi chỉ được thêm dòng trên ô này.</t>
        </r>
      </text>
    </comment>
    <comment ref="C5" authorId="0" shapeId="0" xr:uid="{00000000-0006-0000-0600-000003000000}">
      <text>
        <r>
          <rPr>
            <sz val="10"/>
            <rFont val="Arial"/>
            <family val="2"/>
          </rPr>
          <t>Ô chỉ tiêu có định dạng ký tự
Dữ liệu động đầu vào hợp lệ khi chỉ được thêm dòng trên ô này.</t>
        </r>
      </text>
    </comment>
    <comment ref="D5" authorId="0" shapeId="0" xr:uid="{00000000-0006-0000-0600-000004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5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600-000006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600-000007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ký tự</t>
        </r>
      </text>
    </comment>
    <comment ref="D3" authorId="0" shapeId="0" xr:uid="{00000000-0006-0000-0700-000002000000}">
      <text>
        <r>
          <rPr>
            <sz val="10"/>
            <rFont val="Arial"/>
            <family val="2"/>
          </rPr>
          <t>Ô chỉ tiêu có định dạng số. Đơn vị tính x 1 (hoặc %)</t>
        </r>
      </text>
    </comment>
    <comment ref="E3" authorId="0" shapeId="0" xr:uid="{00000000-0006-0000-0700-000003000000}">
      <text>
        <r>
          <rPr>
            <sz val="10"/>
            <rFont val="Arial"/>
            <family val="2"/>
          </rPr>
          <t>Ô chỉ tiêu có định dạng ký tự</t>
        </r>
      </text>
    </comment>
    <comment ref="F3" authorId="0" shapeId="0" xr:uid="{00000000-0006-0000-0700-000004000000}">
      <text>
        <r>
          <rPr>
            <sz val="10"/>
            <rFont val="Arial"/>
            <family val="2"/>
          </rPr>
          <t>Ô chỉ tiêu có định dạng ký tự</t>
        </r>
      </text>
    </comment>
    <comment ref="A5" authorId="0" shapeId="0" xr:uid="{00000000-0006-0000-0700-000005000000}">
      <text>
        <r>
          <rPr>
            <sz val="10"/>
            <rFont val="Arial"/>
            <family val="2"/>
          </rPr>
          <t>Ô chỉ tiêu có định dạng ký tự
Dữ liệu động đầu vào hợp lệ khi chỉ được thêm dòng trên ô này.</t>
        </r>
      </text>
    </comment>
    <comment ref="B5" authorId="0" shapeId="0" xr:uid="{00000000-0006-0000-0700-000006000000}">
      <text>
        <r>
          <rPr>
            <sz val="10"/>
            <rFont val="Arial"/>
            <family val="2"/>
          </rPr>
          <t>Ô chỉ tiêu có định dạng ký tự
Dữ liệu động đầu vào hợp lệ khi chỉ được thêm dòng trên ô này.</t>
        </r>
      </text>
    </comment>
    <comment ref="C5" authorId="0" shapeId="0" xr:uid="{00000000-0006-0000-0700-000007000000}">
      <text>
        <r>
          <rPr>
            <sz val="10"/>
            <rFont val="Arial"/>
            <family val="2"/>
          </rPr>
          <t>Ô chỉ tiêu có định dạng ký tự
Dữ liệu động đầu vào hợp lệ khi chỉ được thêm dòng trên ô này.</t>
        </r>
      </text>
    </comment>
    <comment ref="D5" authorId="0" shapeId="0" xr:uid="{00000000-0006-0000-07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700-000009000000}">
      <text>
        <r>
          <rPr>
            <sz val="10"/>
            <rFont val="Arial"/>
            <family val="2"/>
          </rPr>
          <t>Ô chỉ tiêu có định dạng ký tự
Dữ liệu động đầu vào hợp lệ khi chỉ được thêm dòng trên ô này.</t>
        </r>
      </text>
    </comment>
    <comment ref="F5" authorId="0" shapeId="0" xr:uid="{00000000-0006-0000-0700-00000A000000}">
      <text>
        <r>
          <rPr>
            <sz val="10"/>
            <rFont val="Arial"/>
            <family val="2"/>
          </rPr>
          <t>Ô chỉ tiêu có định dạng ký tự
Dữ liệu động đầu vào hợp lệ khi chỉ được thêm dòng trên ô này.</t>
        </r>
      </text>
    </comment>
    <comment ref="C6" authorId="0" shapeId="0" xr:uid="{00000000-0006-0000-0700-00000B000000}">
      <text>
        <r>
          <rPr>
            <sz val="10"/>
            <rFont val="Arial"/>
            <family val="2"/>
          </rPr>
          <t>Ô chỉ tiêu có định dạng ký tự</t>
        </r>
      </text>
    </comment>
    <comment ref="D6" authorId="0" shapeId="0" xr:uid="{00000000-0006-0000-0700-00000C000000}">
      <text>
        <r>
          <rPr>
            <sz val="10"/>
            <rFont val="Arial"/>
            <family val="2"/>
          </rPr>
          <t>Ô chỉ tiêu có định dạng số. Đơn vị tính x 1 (hoặc %)</t>
        </r>
      </text>
    </comment>
    <comment ref="E6" authorId="0" shapeId="0" xr:uid="{00000000-0006-0000-0700-00000D000000}">
      <text>
        <r>
          <rPr>
            <sz val="10"/>
            <rFont val="Arial"/>
            <family val="2"/>
          </rPr>
          <t>Ô chỉ tiêu có định dạng ký tự</t>
        </r>
      </text>
    </comment>
    <comment ref="F6" authorId="0" shapeId="0" xr:uid="{00000000-0006-0000-0700-00000E000000}">
      <text>
        <r>
          <rPr>
            <sz val="10"/>
            <rFont val="Arial"/>
            <family val="2"/>
          </rPr>
          <t>Ô chỉ tiêu có định dạng ký tự</t>
        </r>
      </text>
    </comment>
    <comment ref="A8" authorId="0" shapeId="0" xr:uid="{00000000-0006-0000-0700-00000F000000}">
      <text>
        <r>
          <rPr>
            <sz val="10"/>
            <rFont val="Arial"/>
            <family val="2"/>
          </rPr>
          <t>Ô chỉ tiêu có định dạng ký tự
Dữ liệu động đầu vào hợp lệ khi chỉ được thêm dòng trên ô này.</t>
        </r>
      </text>
    </comment>
    <comment ref="B8" authorId="0" shapeId="0" xr:uid="{00000000-0006-0000-0700-000010000000}">
      <text>
        <r>
          <rPr>
            <sz val="10"/>
            <rFont val="Arial"/>
            <family val="2"/>
          </rPr>
          <t>Ô chỉ tiêu có định dạng ký tự
Dữ liệu động đầu vào hợp lệ khi chỉ được thêm dòng trên ô này.</t>
        </r>
      </text>
    </comment>
    <comment ref="C8" authorId="0" shapeId="0" xr:uid="{00000000-0006-0000-0700-000011000000}">
      <text>
        <r>
          <rPr>
            <sz val="10"/>
            <rFont val="Arial"/>
            <family val="2"/>
          </rPr>
          <t>Ô chỉ tiêu có định dạng ký tự
Dữ liệu động đầu vào hợp lệ khi chỉ được thêm dòng trên ô này.</t>
        </r>
      </text>
    </comment>
    <comment ref="D8"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700-000013000000}">
      <text>
        <r>
          <rPr>
            <sz val="10"/>
            <rFont val="Arial"/>
            <family val="2"/>
          </rPr>
          <t>Ô chỉ tiêu có định dạng ký tự
Dữ liệu động đầu vào hợp lệ khi chỉ được thêm dòng trên ô này.</t>
        </r>
      </text>
    </comment>
    <comment ref="F8" authorId="0" shapeId="0" xr:uid="{00000000-0006-0000-0700-000014000000}">
      <text>
        <r>
          <rPr>
            <sz val="10"/>
            <rFont val="Arial"/>
            <family val="2"/>
          </rPr>
          <t>Ô chỉ tiêu có định dạng ký tự
Dữ liệu động đầu vào hợp lệ khi chỉ được thêm dòng trên ô này.</t>
        </r>
      </text>
    </comment>
    <comment ref="C9" authorId="0" shapeId="0" xr:uid="{00000000-0006-0000-0700-000015000000}">
      <text>
        <r>
          <rPr>
            <sz val="10"/>
            <rFont val="Arial"/>
            <family val="2"/>
          </rPr>
          <t>Ô chỉ tiêu có định dạng ký tự</t>
        </r>
      </text>
    </comment>
    <comment ref="D9" authorId="0" shapeId="0" xr:uid="{00000000-0006-0000-0700-000016000000}">
      <text>
        <r>
          <rPr>
            <sz val="10"/>
            <rFont val="Arial"/>
            <family val="2"/>
          </rPr>
          <t>Ô chỉ tiêu có định dạng số. Đơn vị tính x 1 (hoặc %)</t>
        </r>
      </text>
    </comment>
    <comment ref="E9" authorId="0" shapeId="0" xr:uid="{00000000-0006-0000-0700-000017000000}">
      <text>
        <r>
          <rPr>
            <sz val="10"/>
            <rFont val="Arial"/>
            <family val="2"/>
          </rPr>
          <t>Ô chỉ tiêu có định dạng ký tự</t>
        </r>
      </text>
    </comment>
    <comment ref="F9" authorId="0" shapeId="0" xr:uid="{00000000-0006-0000-0700-000018000000}">
      <text>
        <r>
          <rPr>
            <sz val="10"/>
            <rFont val="Arial"/>
            <family val="2"/>
          </rPr>
          <t>Ô chỉ tiêu có định dạng ký tự</t>
        </r>
      </text>
    </comment>
    <comment ref="A11" authorId="0" shapeId="0" xr:uid="{00000000-0006-0000-0700-000019000000}">
      <text>
        <r>
          <rPr>
            <sz val="10"/>
            <rFont val="Arial"/>
            <family val="2"/>
          </rPr>
          <t>Ô chỉ tiêu có định dạng ký tự
Dữ liệu động đầu vào hợp lệ khi chỉ được thêm dòng trên ô này.</t>
        </r>
      </text>
    </comment>
    <comment ref="B11" authorId="0" shapeId="0" xr:uid="{00000000-0006-0000-0700-00001A000000}">
      <text>
        <r>
          <rPr>
            <sz val="10"/>
            <rFont val="Arial"/>
            <family val="2"/>
          </rPr>
          <t>Ô chỉ tiêu có định dạng ký tự
Dữ liệu động đầu vào hợp lệ khi chỉ được thêm dòng trên ô này.</t>
        </r>
      </text>
    </comment>
    <comment ref="C11" authorId="0" shapeId="0" xr:uid="{00000000-0006-0000-0700-00001B000000}">
      <text>
        <r>
          <rPr>
            <sz val="10"/>
            <rFont val="Arial"/>
            <family val="2"/>
          </rPr>
          <t>Ô chỉ tiêu có định dạng ký tự
Dữ liệu động đầu vào hợp lệ khi chỉ được thêm dòng trên ô này.</t>
        </r>
      </text>
    </comment>
    <comment ref="D11" authorId="0" shapeId="0" xr:uid="{00000000-0006-0000-07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700-00001D000000}">
      <text>
        <r>
          <rPr>
            <sz val="10"/>
            <rFont val="Arial"/>
            <family val="2"/>
          </rPr>
          <t>Ô chỉ tiêu có định dạng ký tự
Dữ liệu động đầu vào hợp lệ khi chỉ được thêm dòng trên ô này.</t>
        </r>
      </text>
    </comment>
    <comment ref="F11" authorId="0" shapeId="0" xr:uid="{00000000-0006-0000-0700-00001E000000}">
      <text>
        <r>
          <rPr>
            <sz val="10"/>
            <rFont val="Arial"/>
            <family val="2"/>
          </rPr>
          <t>Ô chỉ tiêu có định dạng ký tự
Dữ liệu động đầu vào hợp lệ khi chỉ được thêm dòng trên ô này.</t>
        </r>
      </text>
    </comment>
    <comment ref="C12" authorId="0" shapeId="0" xr:uid="{00000000-0006-0000-0700-00001F000000}">
      <text>
        <r>
          <rPr>
            <sz val="10"/>
            <rFont val="Arial"/>
            <family val="2"/>
          </rPr>
          <t>Ô chỉ tiêu có định dạng ký tự</t>
        </r>
      </text>
    </comment>
    <comment ref="D12" authorId="0" shapeId="0" xr:uid="{00000000-0006-0000-0700-000020000000}">
      <text>
        <r>
          <rPr>
            <sz val="10"/>
            <rFont val="Arial"/>
            <family val="2"/>
          </rPr>
          <t>Ô chỉ tiêu có định dạng số. Đơn vị tính x 1 (hoặc %)</t>
        </r>
      </text>
    </comment>
    <comment ref="E12" authorId="0" shapeId="0" xr:uid="{00000000-0006-0000-0700-000021000000}">
      <text>
        <r>
          <rPr>
            <sz val="10"/>
            <rFont val="Arial"/>
            <family val="2"/>
          </rPr>
          <t>Ô chỉ tiêu có định dạng ký tự</t>
        </r>
      </text>
    </comment>
    <comment ref="F12" authorId="0" shapeId="0" xr:uid="{00000000-0006-0000-0700-000022000000}">
      <text>
        <r>
          <rPr>
            <sz val="10"/>
            <rFont val="Arial"/>
            <family val="2"/>
          </rPr>
          <t>Ô chỉ tiêu có định dạng ký tự</t>
        </r>
      </text>
    </comment>
    <comment ref="A14" authorId="0" shapeId="0" xr:uid="{00000000-0006-0000-0700-000023000000}">
      <text>
        <r>
          <rPr>
            <sz val="10"/>
            <rFont val="Arial"/>
            <family val="2"/>
          </rPr>
          <t>Ô chỉ tiêu có định dạng ký tự
Dữ liệu động đầu vào hợp lệ khi chỉ được thêm dòng trên ô này.</t>
        </r>
      </text>
    </comment>
    <comment ref="B14" authorId="0" shapeId="0" xr:uid="{00000000-0006-0000-0700-000024000000}">
      <text>
        <r>
          <rPr>
            <sz val="10"/>
            <rFont val="Arial"/>
            <family val="2"/>
          </rPr>
          <t>Ô chỉ tiêu có định dạng ký tự
Dữ liệu động đầu vào hợp lệ khi chỉ được thêm dòng trên ô này.</t>
        </r>
      </text>
    </comment>
    <comment ref="C14" authorId="0" shapeId="0" xr:uid="{00000000-0006-0000-0700-000025000000}">
      <text>
        <r>
          <rPr>
            <sz val="10"/>
            <rFont val="Arial"/>
            <family val="2"/>
          </rPr>
          <t>Ô chỉ tiêu có định dạng ký tự
Dữ liệu động đầu vào hợp lệ khi chỉ được thêm dòng trên ô này.</t>
        </r>
      </text>
    </comment>
    <comment ref="D14" authorId="0" shapeId="0" xr:uid="{00000000-0006-0000-07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700-000027000000}">
      <text>
        <r>
          <rPr>
            <sz val="10"/>
            <rFont val="Arial"/>
            <family val="2"/>
          </rPr>
          <t>Ô chỉ tiêu có định dạng ký tự
Dữ liệu động đầu vào hợp lệ khi chỉ được thêm dòng trên ô này.</t>
        </r>
      </text>
    </comment>
    <comment ref="F14" authorId="0" shapeId="0" xr:uid="{00000000-0006-0000-0700-000028000000}">
      <text>
        <r>
          <rPr>
            <sz val="10"/>
            <rFont val="Arial"/>
            <family val="2"/>
          </rPr>
          <t>Ô chỉ tiêu có định dạng ký tự
Dữ liệu động đầu vào hợp lệ khi chỉ được thêm dòng trên ô này.</t>
        </r>
      </text>
    </comment>
    <comment ref="C15" authorId="0" shapeId="0" xr:uid="{00000000-0006-0000-0700-000029000000}">
      <text>
        <r>
          <rPr>
            <sz val="10"/>
            <rFont val="Arial"/>
            <family val="2"/>
          </rPr>
          <t>Ô chỉ tiêu có định dạng ký tự</t>
        </r>
      </text>
    </comment>
    <comment ref="D15" authorId="0" shapeId="0" xr:uid="{00000000-0006-0000-0700-00002A000000}">
      <text>
        <r>
          <rPr>
            <sz val="10"/>
            <rFont val="Arial"/>
            <family val="2"/>
          </rPr>
          <t>Ô chỉ tiêu có định dạng số. Đơn vị tính x 1 (hoặc %)</t>
        </r>
      </text>
    </comment>
    <comment ref="E15" authorId="0" shapeId="0" xr:uid="{00000000-0006-0000-0700-00002B000000}">
      <text>
        <r>
          <rPr>
            <sz val="10"/>
            <rFont val="Arial"/>
            <family val="2"/>
          </rPr>
          <t>Ô chỉ tiêu có định dạng ký tự</t>
        </r>
      </text>
    </comment>
    <comment ref="F15" authorId="0" shapeId="0" xr:uid="{00000000-0006-0000-0700-00002C000000}">
      <text>
        <r>
          <rPr>
            <sz val="10"/>
            <rFont val="Arial"/>
            <family val="2"/>
          </rPr>
          <t>Ô chỉ tiêu có định dạng ký tự</t>
        </r>
      </text>
    </comment>
    <comment ref="A17" authorId="0" shapeId="0" xr:uid="{00000000-0006-0000-0700-00002D000000}">
      <text>
        <r>
          <rPr>
            <sz val="10"/>
            <rFont val="Arial"/>
            <family val="2"/>
          </rPr>
          <t>Ô chỉ tiêu có định dạng ký tự
Dữ liệu động đầu vào hợp lệ khi chỉ được thêm dòng trên ô này.</t>
        </r>
      </text>
    </comment>
    <comment ref="B17" authorId="0" shapeId="0" xr:uid="{00000000-0006-0000-0700-00002E000000}">
      <text>
        <r>
          <rPr>
            <sz val="10"/>
            <rFont val="Arial"/>
            <family val="2"/>
          </rPr>
          <t>Ô chỉ tiêu có định dạng ký tự
Dữ liệu động đầu vào hợp lệ khi chỉ được thêm dòng trên ô này.</t>
        </r>
      </text>
    </comment>
    <comment ref="C17" authorId="0" shapeId="0" xr:uid="{00000000-0006-0000-0700-00002F000000}">
      <text>
        <r>
          <rPr>
            <sz val="10"/>
            <rFont val="Arial"/>
            <family val="2"/>
          </rPr>
          <t>Ô chỉ tiêu có định dạng ký tự
Dữ liệu động đầu vào hợp lệ khi chỉ được thêm dòng trên ô này.</t>
        </r>
      </text>
    </comment>
    <comment ref="D17" authorId="0" shapeId="0" xr:uid="{00000000-0006-0000-07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700-000031000000}">
      <text>
        <r>
          <rPr>
            <sz val="10"/>
            <rFont val="Arial"/>
            <family val="2"/>
          </rPr>
          <t>Ô chỉ tiêu có định dạng ký tự
Dữ liệu động đầu vào hợp lệ khi chỉ được thêm dòng trên ô này.</t>
        </r>
      </text>
    </comment>
    <comment ref="F17" authorId="0" shapeId="0" xr:uid="{00000000-0006-0000-0700-000032000000}">
      <text>
        <r>
          <rPr>
            <sz val="10"/>
            <rFont val="Arial"/>
            <family val="2"/>
          </rPr>
          <t>Ô chỉ tiêu có định dạng ký tự
Dữ liệu động đầu vào hợp lệ khi chỉ được thêm dòng trên ô này.</t>
        </r>
      </text>
    </comment>
    <comment ref="C18" authorId="0" shapeId="0" xr:uid="{00000000-0006-0000-0700-000033000000}">
      <text>
        <r>
          <rPr>
            <sz val="10"/>
            <rFont val="Arial"/>
            <family val="2"/>
          </rPr>
          <t>Ô chỉ tiêu có định dạng ký tự</t>
        </r>
      </text>
    </comment>
    <comment ref="D18" authorId="0" shapeId="0" xr:uid="{00000000-0006-0000-0700-000034000000}">
      <text>
        <r>
          <rPr>
            <sz val="10"/>
            <rFont val="Arial"/>
            <family val="2"/>
          </rPr>
          <t>Ô chỉ tiêu có định dạng số. Đơn vị tính x 1 (hoặc %)</t>
        </r>
      </text>
    </comment>
    <comment ref="E18" authorId="0" shapeId="0" xr:uid="{00000000-0006-0000-0700-000035000000}">
      <text>
        <r>
          <rPr>
            <sz val="10"/>
            <rFont val="Arial"/>
            <family val="2"/>
          </rPr>
          <t>Ô chỉ tiêu có định dạng ký tự</t>
        </r>
      </text>
    </comment>
    <comment ref="F18" authorId="0" shapeId="0" xr:uid="{00000000-0006-0000-0700-000036000000}">
      <text>
        <r>
          <rPr>
            <sz val="10"/>
            <rFont val="Arial"/>
            <family val="2"/>
          </rPr>
          <t>Ô chỉ tiêu có định dạng ký tự</t>
        </r>
      </text>
    </comment>
    <comment ref="A20" authorId="0" shapeId="0" xr:uid="{00000000-0006-0000-0700-000037000000}">
      <text>
        <r>
          <rPr>
            <sz val="10"/>
            <rFont val="Arial"/>
            <family val="2"/>
          </rPr>
          <t>Ô chỉ tiêu có định dạng ký tự
Dữ liệu động đầu vào hợp lệ khi chỉ được thêm dòng trên ô này.</t>
        </r>
      </text>
    </comment>
    <comment ref="B20" authorId="0" shapeId="0" xr:uid="{00000000-0006-0000-0700-000038000000}">
      <text>
        <r>
          <rPr>
            <sz val="10"/>
            <rFont val="Arial"/>
            <family val="2"/>
          </rPr>
          <t>Ô chỉ tiêu có định dạng ký tự
Dữ liệu động đầu vào hợp lệ khi chỉ được thêm dòng trên ô này.</t>
        </r>
      </text>
    </comment>
    <comment ref="C20" authorId="0" shapeId="0" xr:uid="{00000000-0006-0000-0700-000039000000}">
      <text>
        <r>
          <rPr>
            <sz val="10"/>
            <rFont val="Arial"/>
            <family val="2"/>
          </rPr>
          <t>Ô chỉ tiêu có định dạng ký tự
Dữ liệu động đầu vào hợp lệ khi chỉ được thêm dòng trên ô này.</t>
        </r>
      </text>
    </comment>
    <comment ref="D20" authorId="0" shapeId="0" xr:uid="{00000000-0006-0000-07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700-00003B000000}">
      <text>
        <r>
          <rPr>
            <sz val="10"/>
            <rFont val="Arial"/>
            <family val="2"/>
          </rPr>
          <t>Ô chỉ tiêu có định dạng ký tự
Dữ liệu động đầu vào hợp lệ khi chỉ được thêm dòng trên ô này.</t>
        </r>
      </text>
    </comment>
    <comment ref="F20" authorId="0" shapeId="0" xr:uid="{00000000-0006-0000-0700-00003C000000}">
      <text>
        <r>
          <rPr>
            <sz val="10"/>
            <rFont val="Arial"/>
            <family val="2"/>
          </rPr>
          <t>Ô chỉ tiêu có định dạng ký tự
Dữ liệu động đầu vào hợp lệ khi chỉ được thêm dòng trên ô này.</t>
        </r>
      </text>
    </comment>
    <comment ref="C21" authorId="0" shapeId="0" xr:uid="{00000000-0006-0000-0700-00003D000000}">
      <text>
        <r>
          <rPr>
            <sz val="10"/>
            <rFont val="Arial"/>
            <family val="2"/>
          </rPr>
          <t>Ô chỉ tiêu có định dạng ký tự</t>
        </r>
      </text>
    </comment>
    <comment ref="D21" authorId="0" shapeId="0" xr:uid="{00000000-0006-0000-0700-00003E000000}">
      <text>
        <r>
          <rPr>
            <sz val="10"/>
            <rFont val="Arial"/>
            <family val="2"/>
          </rPr>
          <t>Ô chỉ tiêu có định dạng số. Đơn vị tính x 1 (hoặc %)</t>
        </r>
      </text>
    </comment>
    <comment ref="E21" authorId="0" shapeId="0" xr:uid="{00000000-0006-0000-0700-00003F000000}">
      <text>
        <r>
          <rPr>
            <sz val="10"/>
            <rFont val="Arial"/>
            <family val="2"/>
          </rPr>
          <t>Ô chỉ tiêu có định dạng ký tự</t>
        </r>
      </text>
    </comment>
    <comment ref="F21" authorId="0" shapeId="0" xr:uid="{00000000-0006-0000-0700-000040000000}">
      <text>
        <r>
          <rPr>
            <sz val="10"/>
            <rFont val="Arial"/>
            <family val="2"/>
          </rPr>
          <t>Ô chỉ tiêu có định dạng ký tự</t>
        </r>
      </text>
    </comment>
    <comment ref="A23" authorId="0" shapeId="0" xr:uid="{00000000-0006-0000-0700-000041000000}">
      <text>
        <r>
          <rPr>
            <sz val="10"/>
            <rFont val="Arial"/>
            <family val="2"/>
          </rPr>
          <t>Ô chỉ tiêu có định dạng ký tự
Dữ liệu động đầu vào hợp lệ khi chỉ được thêm dòng trên ô này.</t>
        </r>
      </text>
    </comment>
    <comment ref="B23" authorId="0" shapeId="0" xr:uid="{00000000-0006-0000-0700-000042000000}">
      <text>
        <r>
          <rPr>
            <sz val="10"/>
            <rFont val="Arial"/>
            <family val="2"/>
          </rPr>
          <t>Ô chỉ tiêu có định dạng ký tự
Dữ liệu động đầu vào hợp lệ khi chỉ được thêm dòng trên ô này.</t>
        </r>
      </text>
    </comment>
    <comment ref="C23" authorId="0" shapeId="0" xr:uid="{00000000-0006-0000-0700-000043000000}">
      <text>
        <r>
          <rPr>
            <sz val="10"/>
            <rFont val="Arial"/>
            <family val="2"/>
          </rPr>
          <t>Ô chỉ tiêu có định dạng ký tự
Dữ liệu động đầu vào hợp lệ khi chỉ được thêm dòng trên ô này.</t>
        </r>
      </text>
    </comment>
    <comment ref="D23" authorId="0" shapeId="0" xr:uid="{00000000-0006-0000-0700-000044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700-000045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700-000046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700-000047000000}">
      <text>
        <r>
          <rPr>
            <sz val="10"/>
            <rFont val="Arial"/>
            <family val="2"/>
          </rPr>
          <t>Ô chỉ tiêu có định dạng ký tự</t>
        </r>
      </text>
    </comment>
    <comment ref="D24" authorId="0" shapeId="0" xr:uid="{00000000-0006-0000-0700-000048000000}">
      <text>
        <r>
          <rPr>
            <sz val="10"/>
            <rFont val="Arial"/>
            <family val="2"/>
          </rPr>
          <t>Ô chỉ tiêu có định dạng số. Đơn vị tính x 1 (hoặc %)</t>
        </r>
      </text>
    </comment>
    <comment ref="E24" authorId="0" shapeId="0" xr:uid="{00000000-0006-0000-0700-000049000000}">
      <text>
        <r>
          <rPr>
            <sz val="10"/>
            <rFont val="Arial"/>
            <family val="2"/>
          </rPr>
          <t>Ô chỉ tiêu có định dạng số. Đơn vị tính x 1 (hoặc %)</t>
        </r>
      </text>
    </comment>
    <comment ref="F24" authorId="0" shapeId="0" xr:uid="{00000000-0006-0000-0700-00004A000000}">
      <text>
        <r>
          <rPr>
            <sz val="10"/>
            <rFont val="Arial"/>
            <family val="2"/>
          </rPr>
          <t>Ô chỉ tiêu có định dạng số. Đơn vị tính x 1 (hoặc %)</t>
        </r>
      </text>
    </comment>
    <comment ref="A26" authorId="0" shapeId="0" xr:uid="{00000000-0006-0000-0700-00004B000000}">
      <text>
        <r>
          <rPr>
            <sz val="10"/>
            <rFont val="Arial"/>
            <family val="2"/>
          </rPr>
          <t>Ô chỉ tiêu có định dạng ký tự
Dữ liệu động đầu vào hợp lệ khi chỉ được thêm dòng trên ô này.</t>
        </r>
      </text>
    </comment>
    <comment ref="B26" authorId="0" shapeId="0" xr:uid="{00000000-0006-0000-0700-00004C000000}">
      <text>
        <r>
          <rPr>
            <sz val="10"/>
            <rFont val="Arial"/>
            <family val="2"/>
          </rPr>
          <t>Ô chỉ tiêu có định dạng ký tự
Dữ liệu động đầu vào hợp lệ khi chỉ được thêm dòng trên ô này.</t>
        </r>
      </text>
    </comment>
    <comment ref="C26" authorId="0" shapeId="0" xr:uid="{00000000-0006-0000-0700-00004D000000}">
      <text>
        <r>
          <rPr>
            <sz val="10"/>
            <rFont val="Arial"/>
            <family val="2"/>
          </rPr>
          <t>Ô chỉ tiêu có định dạng ký tự
Dữ liệu động đầu vào hợp lệ khi chỉ được thêm dòng trên ô này.</t>
        </r>
      </text>
    </comment>
    <comment ref="D26" authorId="0" shapeId="0" xr:uid="{00000000-0006-0000-0700-00004E000000}">
      <text>
        <r>
          <rPr>
            <sz val="10"/>
            <rFont val="Arial"/>
            <family val="2"/>
          </rPr>
          <t>Ô chỉ tiêu có định dạng số. Đơn vị tính x 1 (hoặc %)
Dữ liệu động đầu vào hợp lệ khi chỉ được thêm dòng trên ô này.</t>
        </r>
      </text>
    </comment>
    <comment ref="E26" authorId="0" shapeId="0" xr:uid="{00000000-0006-0000-0700-00004F000000}">
      <text>
        <r>
          <rPr>
            <sz val="10"/>
            <rFont val="Arial"/>
            <family val="2"/>
          </rPr>
          <t>Ô chỉ tiêu có định dạng ký tự
Dữ liệu động đầu vào hợp lệ khi chỉ được thêm dòng trên ô này.</t>
        </r>
      </text>
    </comment>
    <comment ref="F26" authorId="0" shapeId="0" xr:uid="{00000000-0006-0000-0700-000050000000}">
      <text>
        <r>
          <rPr>
            <sz val="10"/>
            <rFont val="Arial"/>
            <family val="2"/>
          </rPr>
          <t>Ô chỉ tiêu có định dạng ký tự
Dữ liệu động đầu vào hợp lệ khi chỉ được thêm dòng trên ô này.</t>
        </r>
      </text>
    </comment>
    <comment ref="C27" authorId="0" shapeId="0" xr:uid="{00000000-0006-0000-0700-000051000000}">
      <text>
        <r>
          <rPr>
            <sz val="10"/>
            <rFont val="Arial"/>
            <family val="2"/>
          </rPr>
          <t>Ô chỉ tiêu có định dạng ký tự</t>
        </r>
      </text>
    </comment>
    <comment ref="D27" authorId="0" shapeId="0" xr:uid="{00000000-0006-0000-0700-000052000000}">
      <text>
        <r>
          <rPr>
            <sz val="10"/>
            <rFont val="Arial"/>
            <family val="2"/>
          </rPr>
          <t>Ô chỉ tiêu có định dạng số. Đơn vị tính x 1 (hoặc %)</t>
        </r>
      </text>
    </comment>
    <comment ref="E27" authorId="0" shapeId="0" xr:uid="{00000000-0006-0000-0700-000053000000}">
      <text>
        <r>
          <rPr>
            <sz val="10"/>
            <rFont val="Arial"/>
            <family val="2"/>
          </rPr>
          <t>Ô chỉ tiêu có định dạng ký tự</t>
        </r>
      </text>
    </comment>
    <comment ref="F27" authorId="0" shapeId="0" xr:uid="{00000000-0006-0000-0700-000054000000}">
      <text>
        <r>
          <rPr>
            <sz val="10"/>
            <rFont val="Arial"/>
            <family val="2"/>
          </rPr>
          <t>Ô chỉ tiêu có định dạng ký tự</t>
        </r>
      </text>
    </comment>
    <comment ref="A29" authorId="0" shapeId="0" xr:uid="{00000000-0006-0000-0700-000055000000}">
      <text>
        <r>
          <rPr>
            <sz val="10"/>
            <rFont val="Arial"/>
            <family val="2"/>
          </rPr>
          <t>Ô chỉ tiêu có định dạng ký tự
Dữ liệu động đầu vào hợp lệ khi chỉ được thêm dòng trên ô này.</t>
        </r>
      </text>
    </comment>
    <comment ref="B29" authorId="0" shapeId="0" xr:uid="{00000000-0006-0000-0700-000056000000}">
      <text>
        <r>
          <rPr>
            <sz val="10"/>
            <rFont val="Arial"/>
            <family val="2"/>
          </rPr>
          <t>Ô chỉ tiêu có định dạng ký tự
Dữ liệu động đầu vào hợp lệ khi chỉ được thêm dòng trên ô này.</t>
        </r>
      </text>
    </comment>
    <comment ref="C29" authorId="0" shapeId="0" xr:uid="{00000000-0006-0000-0700-000057000000}">
      <text>
        <r>
          <rPr>
            <sz val="10"/>
            <rFont val="Arial"/>
            <family val="2"/>
          </rPr>
          <t>Ô chỉ tiêu có định dạng ký tự
Dữ liệu động đầu vào hợp lệ khi chỉ được thêm dòng trên ô này.</t>
        </r>
      </text>
    </comment>
    <comment ref="D29" authorId="0" shapeId="0" xr:uid="{00000000-0006-0000-0700-000058000000}">
      <text>
        <r>
          <rPr>
            <sz val="10"/>
            <rFont val="Arial"/>
            <family val="2"/>
          </rPr>
          <t>Ô chỉ tiêu có định dạng số. Đơn vị tính x 1 (hoặc %)
Dữ liệu động đầu vào hợp lệ khi chỉ được thêm dòng trên ô này.</t>
        </r>
      </text>
    </comment>
    <comment ref="E29" authorId="0" shapeId="0" xr:uid="{00000000-0006-0000-0700-000059000000}">
      <text>
        <r>
          <rPr>
            <sz val="10"/>
            <rFont val="Arial"/>
            <family val="2"/>
          </rPr>
          <t>Ô chỉ tiêu có định dạng ký tự
Dữ liệu động đầu vào hợp lệ khi chỉ được thêm dòng trên ô này.</t>
        </r>
      </text>
    </comment>
    <comment ref="F29" authorId="0" shapeId="0" xr:uid="{00000000-0006-0000-0700-00005A000000}">
      <text>
        <r>
          <rPr>
            <sz val="10"/>
            <rFont val="Arial"/>
            <family val="2"/>
          </rPr>
          <t>Ô chỉ tiêu có định dạng ký tự
Dữ liệu động đầu vào hợp lệ khi chỉ được thêm dòng trên ô này.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ký tự</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ký tự</t>
        </r>
      </text>
    </comment>
    <comment ref="F3" authorId="0" shapeId="0" xr:uid="{00000000-0006-0000-0800-000004000000}">
      <text>
        <r>
          <rPr>
            <sz val="10"/>
            <rFont val="Arial"/>
            <family val="2"/>
          </rPr>
          <t>Ô chỉ tiêu có định dạng ký tự</t>
        </r>
      </text>
    </comment>
    <comment ref="A5" authorId="0" shapeId="0" xr:uid="{00000000-0006-0000-0800-000005000000}">
      <text>
        <r>
          <rPr>
            <sz val="10"/>
            <rFont val="Arial"/>
            <family val="2"/>
          </rPr>
          <t>Ô chỉ tiêu có định dạng ký tự
Dữ liệu động đầu vào hợp lệ khi chỉ được thêm dòng trên ô này.</t>
        </r>
      </text>
    </comment>
    <comment ref="B5" authorId="0" shapeId="0" xr:uid="{00000000-0006-0000-0800-000006000000}">
      <text>
        <r>
          <rPr>
            <sz val="10"/>
            <rFont val="Arial"/>
            <family val="2"/>
          </rPr>
          <t>Ô chỉ tiêu có định dạng ký tự
Dữ liệu động đầu vào hợp lệ khi chỉ được thêm dòng trên ô này.</t>
        </r>
      </text>
    </comment>
    <comment ref="C5" authorId="0" shapeId="0" xr:uid="{00000000-0006-0000-0800-000007000000}">
      <text>
        <r>
          <rPr>
            <sz val="10"/>
            <rFont val="Arial"/>
            <family val="2"/>
          </rPr>
          <t>Ô chỉ tiêu có định dạng ký tự
Dữ liệu động đầu vào hợp lệ khi chỉ được thêm dòng trên ô này.</t>
        </r>
      </text>
    </comment>
    <comment ref="D5" authorId="0" shapeId="0" xr:uid="{00000000-0006-0000-08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800-000009000000}">
      <text>
        <r>
          <rPr>
            <sz val="10"/>
            <rFont val="Arial"/>
            <family val="2"/>
          </rPr>
          <t>Ô chỉ tiêu có định dạng ký tự
Dữ liệu động đầu vào hợp lệ khi chỉ được thêm dòng trên ô này.</t>
        </r>
      </text>
    </comment>
    <comment ref="F5" authorId="0" shapeId="0" xr:uid="{00000000-0006-0000-0800-00000A000000}">
      <text>
        <r>
          <rPr>
            <sz val="10"/>
            <rFont val="Arial"/>
            <family val="2"/>
          </rPr>
          <t>Ô chỉ tiêu có định dạng ký tự
Dữ liệu động đầu vào hợp lệ khi chỉ được thêm dòng trên ô này.</t>
        </r>
      </text>
    </comment>
    <comment ref="C6" authorId="0" shapeId="0" xr:uid="{00000000-0006-0000-0800-00000B000000}">
      <text>
        <r>
          <rPr>
            <sz val="10"/>
            <rFont val="Arial"/>
            <family val="2"/>
          </rPr>
          <t>Ô chỉ tiêu có định dạng ký tự</t>
        </r>
      </text>
    </comment>
    <comment ref="D6" authorId="0" shapeId="0" xr:uid="{00000000-0006-0000-0800-00000C000000}">
      <text>
        <r>
          <rPr>
            <sz val="10"/>
            <rFont val="Arial"/>
            <family val="2"/>
          </rPr>
          <t>Ô chỉ tiêu có định dạng số. Đơn vị tính x 1 (hoặc %)</t>
        </r>
      </text>
    </comment>
    <comment ref="E6" authorId="0" shapeId="0" xr:uid="{00000000-0006-0000-0800-00000D000000}">
      <text>
        <r>
          <rPr>
            <sz val="10"/>
            <rFont val="Arial"/>
            <family val="2"/>
          </rPr>
          <t>Ô chỉ tiêu có định dạng ký tự</t>
        </r>
      </text>
    </comment>
    <comment ref="F6" authorId="0" shapeId="0" xr:uid="{00000000-0006-0000-0800-00000E000000}">
      <text>
        <r>
          <rPr>
            <sz val="10"/>
            <rFont val="Arial"/>
            <family val="2"/>
          </rPr>
          <t>Ô chỉ tiêu có định dạng ký tự</t>
        </r>
      </text>
    </comment>
    <comment ref="A8" authorId="0" shapeId="0" xr:uid="{00000000-0006-0000-0800-00000F000000}">
      <text>
        <r>
          <rPr>
            <sz val="10"/>
            <rFont val="Arial"/>
            <family val="2"/>
          </rPr>
          <t>Ô chỉ tiêu có định dạng ký tự
Dữ liệu động đầu vào hợp lệ khi chỉ được thêm dòng trên ô này.</t>
        </r>
      </text>
    </comment>
    <comment ref="B8" authorId="0" shapeId="0" xr:uid="{00000000-0006-0000-0800-000010000000}">
      <text>
        <r>
          <rPr>
            <sz val="10"/>
            <rFont val="Arial"/>
            <family val="2"/>
          </rPr>
          <t>Ô chỉ tiêu có định dạng ký tự
Dữ liệu động đầu vào hợp lệ khi chỉ được thêm dòng trên ô này.</t>
        </r>
      </text>
    </comment>
    <comment ref="C8" authorId="0" shapeId="0" xr:uid="{00000000-0006-0000-0800-000011000000}">
      <text>
        <r>
          <rPr>
            <sz val="10"/>
            <rFont val="Arial"/>
            <family val="2"/>
          </rPr>
          <t>Ô chỉ tiêu có định dạng ký tự
Dữ liệu động đầu vào hợp lệ khi chỉ được thêm dòng trên ô này.</t>
        </r>
      </text>
    </comment>
    <comment ref="D8" authorId="0" shapeId="0" xr:uid="{00000000-0006-0000-08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800-000013000000}">
      <text>
        <r>
          <rPr>
            <sz val="10"/>
            <rFont val="Arial"/>
            <family val="2"/>
          </rPr>
          <t>Ô chỉ tiêu có định dạng ký tự
Dữ liệu động đầu vào hợp lệ khi chỉ được thêm dòng trên ô này.</t>
        </r>
      </text>
    </comment>
    <comment ref="F8" authorId="0" shapeId="0" xr:uid="{00000000-0006-0000-0800-000014000000}">
      <text>
        <r>
          <rPr>
            <sz val="10"/>
            <rFont val="Arial"/>
            <family val="2"/>
          </rPr>
          <t>Ô chỉ tiêu có định dạng ký tự
Dữ liệu động đầu vào hợp lệ khi chỉ được thêm dòng trên ô này.</t>
        </r>
      </text>
    </comment>
    <comment ref="C9" authorId="0" shapeId="0" xr:uid="{00000000-0006-0000-0800-000015000000}">
      <text>
        <r>
          <rPr>
            <sz val="10"/>
            <rFont val="Arial"/>
            <family val="2"/>
          </rPr>
          <t>Ô chỉ tiêu có định dạng ký tự</t>
        </r>
      </text>
    </comment>
    <comment ref="D9" authorId="0" shapeId="0" xr:uid="{00000000-0006-0000-0800-000016000000}">
      <text>
        <r>
          <rPr>
            <sz val="10"/>
            <rFont val="Arial"/>
            <family val="2"/>
          </rPr>
          <t>Ô chỉ tiêu có định dạng số. Đơn vị tính x 1 (hoặc %)</t>
        </r>
      </text>
    </comment>
    <comment ref="E9" authorId="0" shapeId="0" xr:uid="{00000000-0006-0000-0800-000017000000}">
      <text>
        <r>
          <rPr>
            <sz val="10"/>
            <rFont val="Arial"/>
            <family val="2"/>
          </rPr>
          <t>Ô chỉ tiêu có định dạng ký tự</t>
        </r>
      </text>
    </comment>
    <comment ref="F9" authorId="0" shapeId="0" xr:uid="{00000000-0006-0000-0800-000018000000}">
      <text>
        <r>
          <rPr>
            <sz val="10"/>
            <rFont val="Arial"/>
            <family val="2"/>
          </rPr>
          <t>Ô chỉ tiêu có định dạng ký tự</t>
        </r>
      </text>
    </comment>
    <comment ref="A11" authorId="0" shapeId="0" xr:uid="{00000000-0006-0000-0800-000019000000}">
      <text>
        <r>
          <rPr>
            <sz val="10"/>
            <rFont val="Arial"/>
            <family val="2"/>
          </rPr>
          <t>Ô chỉ tiêu có định dạng ký tự
Dữ liệu động đầu vào hợp lệ khi chỉ được thêm dòng trên ô này.</t>
        </r>
      </text>
    </comment>
    <comment ref="B11" authorId="0" shapeId="0" xr:uid="{00000000-0006-0000-0800-00001A000000}">
      <text>
        <r>
          <rPr>
            <sz val="10"/>
            <rFont val="Arial"/>
            <family val="2"/>
          </rPr>
          <t>Ô chỉ tiêu có định dạng ký tự
Dữ liệu động đầu vào hợp lệ khi chỉ được thêm dòng trên ô này.</t>
        </r>
      </text>
    </comment>
    <comment ref="C11" authorId="0" shapeId="0" xr:uid="{00000000-0006-0000-0800-00001B000000}">
      <text>
        <r>
          <rPr>
            <sz val="10"/>
            <rFont val="Arial"/>
            <family val="2"/>
          </rPr>
          <t>Ô chỉ tiêu có định dạng ký tự
Dữ liệu động đầu vào hợp lệ khi chỉ được thêm dòng trên ô này.</t>
        </r>
      </text>
    </comment>
    <comment ref="D11"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1D000000}">
      <text>
        <r>
          <rPr>
            <sz val="10"/>
            <rFont val="Arial"/>
            <family val="2"/>
          </rPr>
          <t>Ô chỉ tiêu có định dạng ký tự
Dữ liệu động đầu vào hợp lệ khi chỉ được thêm dòng trên ô này.</t>
        </r>
      </text>
    </comment>
    <comment ref="F11" authorId="0" shapeId="0" xr:uid="{00000000-0006-0000-0800-00001E000000}">
      <text>
        <r>
          <rPr>
            <sz val="10"/>
            <rFont val="Arial"/>
            <family val="2"/>
          </rPr>
          <t>Ô chỉ tiêu có định dạng ký tự
Dữ liệu động đầu vào hợp lệ khi chỉ được thêm dòng trên ô này.</t>
        </r>
      </text>
    </comment>
    <comment ref="C12" authorId="0" shapeId="0" xr:uid="{00000000-0006-0000-0800-00001F000000}">
      <text>
        <r>
          <rPr>
            <sz val="10"/>
            <rFont val="Arial"/>
            <family val="2"/>
          </rPr>
          <t>Ô chỉ tiêu có định dạng ký tự</t>
        </r>
      </text>
    </comment>
    <comment ref="D12" authorId="0" shapeId="0" xr:uid="{00000000-0006-0000-0800-000020000000}">
      <text>
        <r>
          <rPr>
            <sz val="10"/>
            <rFont val="Arial"/>
            <family val="2"/>
          </rPr>
          <t>Ô chỉ tiêu có định dạng số. Đơn vị tính x 1 (hoặc %)</t>
        </r>
      </text>
    </comment>
    <comment ref="E12" authorId="0" shapeId="0" xr:uid="{00000000-0006-0000-0800-000021000000}">
      <text>
        <r>
          <rPr>
            <sz val="10"/>
            <rFont val="Arial"/>
            <family val="2"/>
          </rPr>
          <t>Ô chỉ tiêu có định dạng ký tự</t>
        </r>
      </text>
    </comment>
    <comment ref="F12" authorId="0" shapeId="0" xr:uid="{00000000-0006-0000-0800-000022000000}">
      <text>
        <r>
          <rPr>
            <sz val="10"/>
            <rFont val="Arial"/>
            <family val="2"/>
          </rPr>
          <t>Ô chỉ tiêu có định dạng ký tự</t>
        </r>
      </text>
    </comment>
    <comment ref="A14" authorId="0" shapeId="0" xr:uid="{00000000-0006-0000-0800-000023000000}">
      <text>
        <r>
          <rPr>
            <sz val="10"/>
            <rFont val="Arial"/>
            <family val="2"/>
          </rPr>
          <t>Ô chỉ tiêu có định dạng ký tự
Dữ liệu động đầu vào hợp lệ khi chỉ được thêm dòng trên ô này.</t>
        </r>
      </text>
    </comment>
    <comment ref="B14" authorId="0" shapeId="0" xr:uid="{00000000-0006-0000-0800-000024000000}">
      <text>
        <r>
          <rPr>
            <sz val="10"/>
            <rFont val="Arial"/>
            <family val="2"/>
          </rPr>
          <t>Ô chỉ tiêu có định dạng ký tự
Dữ liệu động đầu vào hợp lệ khi chỉ được thêm dòng trên ô này.</t>
        </r>
      </text>
    </comment>
    <comment ref="C14" authorId="0" shapeId="0" xr:uid="{00000000-0006-0000-0800-000025000000}">
      <text>
        <r>
          <rPr>
            <sz val="10"/>
            <rFont val="Arial"/>
            <family val="2"/>
          </rPr>
          <t>Ô chỉ tiêu có định dạng ký tự
Dữ liệu động đầu vào hợp lệ khi chỉ được thêm dòng trên ô này.</t>
        </r>
      </text>
    </comment>
    <comment ref="D14"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800-000027000000}">
      <text>
        <r>
          <rPr>
            <sz val="10"/>
            <rFont val="Arial"/>
            <family val="2"/>
          </rPr>
          <t>Ô chỉ tiêu có định dạng ký tự
Dữ liệu động đầu vào hợp lệ khi chỉ được thêm dòng trên ô này.</t>
        </r>
      </text>
    </comment>
    <comment ref="F14" authorId="0" shapeId="0" xr:uid="{00000000-0006-0000-0800-000028000000}">
      <text>
        <r>
          <rPr>
            <sz val="10"/>
            <rFont val="Arial"/>
            <family val="2"/>
          </rPr>
          <t>Ô chỉ tiêu có định dạng ký tự
Dữ liệu động đầu vào hợp lệ khi chỉ được thêm dòng trên ô này.</t>
        </r>
      </text>
    </comment>
    <comment ref="C15" authorId="0" shapeId="0" xr:uid="{00000000-0006-0000-0800-000029000000}">
      <text>
        <r>
          <rPr>
            <sz val="10"/>
            <rFont val="Arial"/>
            <family val="2"/>
          </rPr>
          <t>Ô chỉ tiêu có định dạng ký tự</t>
        </r>
      </text>
    </comment>
    <comment ref="D15" authorId="0" shapeId="0" xr:uid="{00000000-0006-0000-0800-00002A000000}">
      <text>
        <r>
          <rPr>
            <sz val="10"/>
            <rFont val="Arial"/>
            <family val="2"/>
          </rPr>
          <t>Ô chỉ tiêu có định dạng số. Đơn vị tính x 1 (hoặc %)</t>
        </r>
      </text>
    </comment>
    <comment ref="E15" authorId="0" shapeId="0" xr:uid="{00000000-0006-0000-0800-00002B000000}">
      <text>
        <r>
          <rPr>
            <sz val="10"/>
            <rFont val="Arial"/>
            <family val="2"/>
          </rPr>
          <t>Ô chỉ tiêu có định dạng ký tự</t>
        </r>
      </text>
    </comment>
    <comment ref="F15" authorId="0" shapeId="0" xr:uid="{00000000-0006-0000-0800-00002C000000}">
      <text>
        <r>
          <rPr>
            <sz val="10"/>
            <rFont val="Arial"/>
            <family val="2"/>
          </rPr>
          <t>Ô chỉ tiêu có định dạng ký tự</t>
        </r>
      </text>
    </comment>
    <comment ref="A17" authorId="0" shapeId="0" xr:uid="{00000000-0006-0000-0800-00002D000000}">
      <text>
        <r>
          <rPr>
            <sz val="10"/>
            <rFont val="Arial"/>
            <family val="2"/>
          </rPr>
          <t>Ô chỉ tiêu có định dạng ký tự
Dữ liệu động đầu vào hợp lệ khi chỉ được thêm dòng trên ô này.</t>
        </r>
      </text>
    </comment>
    <comment ref="B17" authorId="0" shapeId="0" xr:uid="{00000000-0006-0000-0800-00002E000000}">
      <text>
        <r>
          <rPr>
            <sz val="10"/>
            <rFont val="Arial"/>
            <family val="2"/>
          </rPr>
          <t>Ô chỉ tiêu có định dạng ký tự
Dữ liệu động đầu vào hợp lệ khi chỉ được thêm dòng trên ô này.</t>
        </r>
      </text>
    </comment>
    <comment ref="C17" authorId="0" shapeId="0" xr:uid="{00000000-0006-0000-0800-00002F000000}">
      <text>
        <r>
          <rPr>
            <sz val="10"/>
            <rFont val="Arial"/>
            <family val="2"/>
          </rPr>
          <t>Ô chỉ tiêu có định dạng ký tự
Dữ liệu động đầu vào hợp lệ khi chỉ được thêm dòng trên ô này.</t>
        </r>
      </text>
    </comment>
    <comment ref="D17" authorId="0" shapeId="0" xr:uid="{00000000-0006-0000-08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1000000}">
      <text>
        <r>
          <rPr>
            <sz val="10"/>
            <rFont val="Arial"/>
            <family val="2"/>
          </rPr>
          <t>Ô chỉ tiêu có định dạng ký tự
Dữ liệu động đầu vào hợp lệ khi chỉ được thêm dòng trên ô này.</t>
        </r>
      </text>
    </comment>
    <comment ref="F17" authorId="0" shapeId="0" xr:uid="{00000000-0006-0000-0800-000032000000}">
      <text>
        <r>
          <rPr>
            <sz val="10"/>
            <rFont val="Arial"/>
            <family val="2"/>
          </rPr>
          <t>Ô chỉ tiêu có định dạng ký tự
Dữ liệu động đầu vào hợp lệ khi chỉ được thêm dòng trên ô này.</t>
        </r>
      </text>
    </comment>
    <comment ref="C18" authorId="0" shapeId="0" xr:uid="{00000000-0006-0000-0800-000033000000}">
      <text>
        <r>
          <rPr>
            <sz val="10"/>
            <rFont val="Arial"/>
            <family val="2"/>
          </rPr>
          <t>Ô chỉ tiêu có định dạng ký tự</t>
        </r>
      </text>
    </comment>
    <comment ref="D18" authorId="0" shapeId="0" xr:uid="{00000000-0006-0000-0800-000034000000}">
      <text>
        <r>
          <rPr>
            <sz val="10"/>
            <rFont val="Arial"/>
            <family val="2"/>
          </rPr>
          <t>Ô chỉ tiêu có định dạng số. Đơn vị tính x 1 (hoặc %)</t>
        </r>
      </text>
    </comment>
    <comment ref="E18" authorId="0" shapeId="0" xr:uid="{00000000-0006-0000-0800-000035000000}">
      <text>
        <r>
          <rPr>
            <sz val="10"/>
            <rFont val="Arial"/>
            <family val="2"/>
          </rPr>
          <t>Ô chỉ tiêu có định dạng ký tự</t>
        </r>
      </text>
    </comment>
    <comment ref="F18" authorId="0" shapeId="0" xr:uid="{00000000-0006-0000-0800-000036000000}">
      <text>
        <r>
          <rPr>
            <sz val="10"/>
            <rFont val="Arial"/>
            <family val="2"/>
          </rPr>
          <t>Ô chỉ tiêu có định dạng ký tự</t>
        </r>
      </text>
    </comment>
    <comment ref="A20" authorId="0" shapeId="0" xr:uid="{00000000-0006-0000-0800-000037000000}">
      <text>
        <r>
          <rPr>
            <sz val="10"/>
            <rFont val="Arial"/>
            <family val="2"/>
          </rPr>
          <t>Ô chỉ tiêu có định dạng ký tự
Dữ liệu động đầu vào hợp lệ khi chỉ được thêm dòng trên ô này.</t>
        </r>
      </text>
    </comment>
    <comment ref="B20" authorId="0" shapeId="0" xr:uid="{00000000-0006-0000-0800-000038000000}">
      <text>
        <r>
          <rPr>
            <sz val="10"/>
            <rFont val="Arial"/>
            <family val="2"/>
          </rPr>
          <t>Ô chỉ tiêu có định dạng ký tự
Dữ liệu động đầu vào hợp lệ khi chỉ được thêm dòng trên ô này.</t>
        </r>
      </text>
    </comment>
    <comment ref="C20" authorId="0" shapeId="0" xr:uid="{00000000-0006-0000-0800-000039000000}">
      <text>
        <r>
          <rPr>
            <sz val="10"/>
            <rFont val="Arial"/>
            <family val="2"/>
          </rPr>
          <t>Ô chỉ tiêu có định dạng ký tự
Dữ liệu động đầu vào hợp lệ khi chỉ được thêm dòng trên ô này.</t>
        </r>
      </text>
    </comment>
    <comment ref="D20"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800-00003B000000}">
      <text>
        <r>
          <rPr>
            <sz val="10"/>
            <rFont val="Arial"/>
            <family val="2"/>
          </rPr>
          <t>Ô chỉ tiêu có định dạng ký tự
Dữ liệu động đầu vào hợp lệ khi chỉ được thêm dòng trên ô này.</t>
        </r>
      </text>
    </comment>
    <comment ref="F20" authorId="0" shapeId="0" xr:uid="{00000000-0006-0000-0800-00003C000000}">
      <text>
        <r>
          <rPr>
            <sz val="10"/>
            <rFont val="Arial"/>
            <family val="2"/>
          </rPr>
          <t>Ô chỉ tiêu có định dạng ký tự
Dữ liệu động đầu vào hợp lệ khi chỉ được thêm dòng trên ô này.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9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900-000002000000}">
      <text>
        <r>
          <rPr>
            <sz val="10"/>
            <rFont val="Arial"/>
            <family val="2"/>
          </rPr>
          <t>Ô chỉ tiêu có định dạng ký tự
Dữ liệu động đầu vào hợp lệ khi chỉ được thêm dòng trên ô này.</t>
        </r>
      </text>
    </comment>
    <comment ref="C3" authorId="0" shapeId="0" xr:uid="{00000000-0006-0000-09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<sst xmlns="http://schemas.openxmlformats.org/spreadsheetml/2006/main" count="1231" uniqueCount="366">
  <si>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</si>
  <si>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</si>
  <si>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</si>
  <si>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</si>
  <si>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</si>
  <si>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</si>
  <si>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</si>
  <si>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</si>
  <si>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</si>
  <si>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</si>
  <si>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</si>
  <si>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</si>
  <si>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</si>
  <si>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</si>
  <si>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</si>
  <si>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</si>
  <si>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</si>
  <si>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</si>
  <si>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</si>
  <si>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</si>
  <si>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</si>
  <si>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</si>
  <si>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</si>
  <si>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</si>
  <si>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</si>
  <si>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</si>
  <si>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</si>
  <si>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</si>
  <si>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</si>
  <si>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</si>
  <si>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</si>
  <si>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</si>
  <si>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</si>
  <si>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</si>
  <si>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</si>
  <si>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</si>
  <si>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</si>
  <si>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</si>
  <si>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</si>
  <si>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</si>
  <si>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</si>
  <si>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</si>
  <si>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</si>
  <si>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</si>
  <si>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</si>
  <si>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</si>
  <si>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</si>
  <si>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</si>
  <si>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</si>
  <si>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</si>
  <si>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</si>
  <si>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</si>
  <si>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</si>
  <si>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</si>
  <si>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</si>
  <si>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</si>
  <si>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</si>
  <si>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</si>
  <si>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</si>
  <si>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</si>
  <si>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</si>
  <si>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</si>
  <si>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</si>
  <si>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</si>
  <si>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</si>
  <si>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</si>
  <si>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</si>
  <si>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</si>
  <si>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</si>
  <si>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</si>
  <si>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</si>
  <si>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</si>
  <si>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</si>
  <si>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</si>
  <si>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</si>
  <si>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</si>
  <si>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</si>
  <si>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</si>
  <si>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</si>
  <si>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</si>
  <si>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</si>
  <si>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</si>
  <si>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</si>
  <si>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</si>
  <si>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</si>
  <si>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</si>
  <si>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</si>
  <si>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</si>
  <si>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</si>
  <si>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</si>
  <si>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</si>
  <si>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</si>
  <si>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</si>
  <si>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</si>
  <si>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</si>
  <si>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</si>
  <si>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</si>
  <si>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</si>
  <si>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</si>
  <si>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</si>
  <si>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</si>
  <si>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</si>
  <si>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</si>
  <si>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</si>
  <si>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</si>
  <si>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</si>
  <si>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</si>
  <si>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</si>
  <si>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</si>
  <si>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</si>
  <si>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</si>
  <si>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</si>
  <si>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</si>
  <si>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</si>
  <si>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</si>
  <si>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</si>
  <si>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</si>
  <si>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</si>
  <si>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</si>
  <si>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</si>
  <si>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</si>
  <si>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</si>
  <si>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</si>
  <si>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</si>
  <si>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</si>
  <si>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</si>
  <si>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</si>
  <si>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</si>
  <si>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</si>
  <si>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</si>
  <si>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</si>
  <si>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</si>
  <si>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</si>
  <si>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</si>
  <si>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</si>
  <si>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</si>
  <si>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</si>
  <si>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</si>
  <si>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</si>
  <si>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</si>
  <si>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</si>
  <si>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</si>
  <si>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</si>
  <si>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</si>
  <si>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</si>
  <si>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</si>
  <si>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</si>
  <si>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</si>
  <si>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</si>
  <si>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</si>
  <si>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</si>
  <si>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</si>
  <si>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</si>
  <si>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</si>
  <si>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</si>
  <si>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</si>
  <si>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</si>
  <si>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</si>
  <si>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</si>
  <si>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</si>
  <si>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</si>
  <si>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</si>
  <si>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</si>
  <si>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</si>
  <si>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</si>
  <si>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</si>
  <si>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</si>
  <si>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</si>
  <si>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</si>
  <si>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</si>
  <si>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</si>
  <si>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</si>
  <si>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</si>
  <si>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</si>
  <si>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</si>
  <si>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</si>
  <si>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</si>
  <si>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</si>
  <si>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</si>
  <si>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</si>
  <si>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</si>
  <si>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</si>
  <si>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</si>
  <si>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</si>
  <si>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</si>
  <si>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</si>
  <si>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</si>
  <si>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</si>
  <si>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</si>
  <si>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</si>
  <si>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</si>
  <si>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</si>
  <si>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</si>
  <si>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</si>
  <si>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</si>
  <si>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</si>
  <si>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</si>
  <si>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</si>
  <si>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</si>
  <si>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</si>
  <si>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</si>
  <si>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</si>
  <si>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</si>
  <si>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</si>
  <si>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</si>
  <si>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</si>
  <si>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</si>
  <si>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</si>
  <si>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</si>
  <si>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</si>
  <si>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</si>
  <si>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</si>
  <si>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</si>
  <si>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</si>
  <si>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</si>
  <si>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</si>
  <si>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</si>
  <si>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</si>
  <si>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</si>
  <si>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</si>
  <si>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</si>
  <si>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</si>
  <si>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</si>
  <si>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</si>
  <si>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</si>
  <si>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</si>
  <si>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</si>
  <si>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</si>
  <si>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</si>
  <si>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</si>
  <si>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</si>
  <si>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</si>
  <si>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</si>
  <si>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</si>
  <si>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</si>
  <si>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</si>
  <si>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</si>
  <si>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</si>
  <si>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</si>
  <si>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</si>
  <si>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</si>
  <si>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</si>
  <si>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</si>
  <si>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</si>
  <si>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</si>
  <si>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</si>
  <si>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</si>
  <si>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</si>
  <si>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</si>
  <si>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</si>
  <si>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</si>
  <si>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</si>
  <si>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</si>
  <si>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</si>
  <si>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</si>
  <si>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</si>
  <si>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</si>
  <si>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</si>
  <si>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</si>
  <si>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</si>
  <si>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</si>
  <si>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</si>
  <si>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</si>
  <si>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</si>
  <si>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</si>
  <si>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</si>
  <si>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</si>
  <si>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</si>
  <si>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</si>
  <si>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</si>
  <si>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</si>
  <si>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</si>
  <si>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</si>
  <si>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</si>
  <si>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</si>
  <si>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</si>
  <si>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</si>
  <si>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</si>
  <si>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</si>
  <si>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</si>
  <si>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</si>
  <si>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</si>
  <si>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</si>
  <si>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</si>
  <si>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</si>
  <si>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</si>
  <si>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</si>
  <si>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</si>
  <si>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</si>
  <si>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</si>
  <si>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</si>
  <si>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</si>
  <si>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</si>
  <si>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</si>
  <si>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</si>
  <si>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Tên (mã) các công ty chứng khoán (có giá trị giao dịch vượt quá 5% tổng giá trị giao dịch kỳ báo cáo)</t>
  </si>
  <si>
    <t>Quan hệ với công ty quản lý quỹ</t>
  </si>
  <si>
    <t>Tỷ lệ giao dịch của quỹ/công ty tại từng công ty chứng khoán</t>
  </si>
  <si>
    <t>Giá dịch vụ giao dịch bình quân</t>
  </si>
  <si>
    <t>Giá dịch vụ giao dịch bình quân trên thị trường</t>
  </si>
  <si>
    <t>Giá trị giao dịch trong kỳ báo cáo của quỹ</t>
  </si>
  <si>
    <t>Tổng giá trị giao dịch trong kỳ báo cáo của quỹ/ công ty</t>
  </si>
  <si>
    <t>Tỷ lệ giao dịch của quỹ/công ty qua công ty chứng khoán trong kỳ báo cáo</t>
  </si>
  <si>
    <t>(1)</t>
  </si>
  <si>
    <t>(2)</t>
  </si>
  <si>
    <t>(3)</t>
  </si>
  <si>
    <t>(4)</t>
  </si>
  <si>
    <t>(5)</t>
  </si>
  <si>
    <t>(6) = (4)/(5) (%)</t>
  </si>
  <si>
    <t>(7)</t>
  </si>
  <si>
    <t>(8)</t>
  </si>
  <si>
    <t>Thông tin về người có liên quan (nêu chi tiết tên cá nhân, tổ chức)</t>
  </si>
  <si>
    <t>Số Giấy CMND/ CCCD/Hộ chiếu/ Số Giấy chứng nhận đăng ký doanh nghiệp</t>
  </si>
  <si>
    <t>Thông tin về giao dịch</t>
  </si>
  <si>
    <t>Tổng giá trị giao dịch (VND)</t>
  </si>
  <si>
    <t>Loại tài sản giao dịch (liệt kê chi tiết)</t>
  </si>
  <si>
    <t>Thời điểm thực hiện/ Mức giao dịch (VND)</t>
  </si>
  <si>
    <t>Nhân viên công ty quản lý quỹ</t>
  </si>
  <si>
    <t>Thành viên Hội đồng quản trị/ Hội đồng thành viên, cổ đông lớn, thành viên góp vốn trên 5% vốn điều lệ của công ty quản lý quỹ, người đại diện ủy quyền của các đối tượng này</t>
  </si>
  <si>
    <t>Các giao dịch với Công ty quản lý quỹ</t>
  </si>
  <si>
    <t>Ngân hàng giám sát</t>
  </si>
  <si>
    <t>Thành viên Ban đại diện quỹ/Hội đồng quản trị công ty ĐTCK</t>
  </si>
  <si>
    <t>Nhà đầu tư sở hữu từ 5% Vốn điều lệ của quỹ và người đại diện theo ủy quyền của nhà đầu tư này</t>
  </si>
  <si>
    <t>Người có quyền lợi liên quan tới các cá nhân, tổ chức tại I, II, II, IV, V, VII</t>
  </si>
  <si>
    <t>Quỹ/Công ty đầu tư chứng khoán được quản lý bởi cùng công ty quản lý quỹ</t>
  </si>
  <si>
    <t>Các trường hợp khác theo quy định của Điều lệ</t>
  </si>
  <si>
    <t>Thông tin về đối tác giao dịch của Quỹ/Công ty đầu tư (nêu chi tiết tên cá nhân, tổ chức)</t>
  </si>
  <si>
    <t>Số Giấy CMND/ CCCD/Hộ chiếu/Số Giấy chứng nhận đăng ký doanh nghiệp</t>
  </si>
  <si>
    <t>Tổng giá trị giao dịch</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</si>
  <si>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</si>
  <si>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</si>
  <si>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</si>
  <si>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</si>
  <si>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</si>
  <si>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</si>
  <si>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</si>
  <si>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Tham chiếu</t>
  </si>
  <si>
    <t>Năm</t>
  </si>
  <si>
    <t>2. Tên Ngân hàng giám sát:Ngân hàng TNHH Một thành viên Standard Chartered (Việt Nam)</t>
  </si>
  <si>
    <t>Phó phòng Dịch vụ Quản trị và Giám sát Quỹ</t>
  </si>
  <si>
    <t xml:space="preserve">Trái phiếu niêm yết
</t>
  </si>
  <si>
    <t>2251.1</t>
  </si>
  <si>
    <t xml:space="preserve">Trái phiếu chưa niêm yết
</t>
  </si>
  <si>
    <t>2251.2</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</si>
  <si>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</si>
  <si>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</si>
  <si>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</si>
  <si>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</si>
  <si>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</si>
  <si>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</si>
  <si>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</si>
  <si>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</si>
  <si>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</si>
  <si>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</si>
  <si>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</si>
  <si>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</si>
  <si>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</si>
  <si>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</si>
  <si>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</si>
  <si>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2261.1</t>
  </si>
  <si>
    <t>1. Tên Công ty quản lý quỹ:Công ty TNHH Một Thành Viên Quản Lý Quỹ Chubb Life</t>
  </si>
  <si>
    <t>3. Tên Quỹ:Quỹ Đầu tư Trái phiếu Mở rộng Chubb</t>
  </si>
  <si>
    <t>Bùi Thanh Hiệp</t>
  </si>
  <si>
    <t>Chủ tịch Công ty</t>
  </si>
  <si>
    <t>4. Ngày lập báo cáo: Ngày 19 tháng 01 năm 2023</t>
  </si>
  <si>
    <t>Trịnh Hoài Nam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</si>
</sst>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7"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2"/>
      <name val="Times New Roman"/>
      <family val="1"/>
    </font>
    <font>
      <b/>
      <sz val="12"/>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0" fontId="14" fillId="2" borderId="1" xfId="0" applyFont="1" applyFill="1" applyBorder="1" applyAlignment="1">
      <alignment horizontal="center"/>
    </xf>
    <xf numFmtId="0" fontId="15" fillId="0" borderId="0" xfId="0" applyFont="1" applyAlignment="1">
      <alignment horizontal="left"/>
    </xf>
    <xf numFmtId="0" fontId="15" fillId="0" borderId="0" xfId="0" applyFont="1"/>
    <xf numFmtId="0" fontId="15" fillId="0" borderId="0" xfId="0" applyFont="1" applyAlignment="1">
      <alignment wrapText="1"/>
    </xf>
    <xf numFmtId="0" fontId="15" fillId="0" borderId="0" xfId="0" applyFont="1" applyAlignment="1">
      <alignment horizontal="center"/>
    </xf>
    <xf numFmtId="0" fontId="15" fillId="0" borderId="0" xfId="0" applyFont="1" applyAlignment="1">
      <alignment horizontal="right"/>
    </xf>
    <xf numFmtId="164" fontId="15" fillId="0" borderId="1" xfId="1" applyNumberFormat="1" applyFont="1" applyBorder="1" applyAlignment="1">
      <alignment horizontal="right"/>
    </xf>
    <xf numFmtId="10" fontId="15" fillId="0" borderId="1" xfId="2" applyNumberFormat="1" applyFont="1" applyBorder="1" applyAlignment="1">
      <alignment horizontal="right"/>
    </xf>
    <xf numFmtId="0" fontId="16" fillId="2" borderId="1" xfId="0" applyFont="1" applyFill="1" applyBorder="1" applyAlignment="1">
      <alignment horizontal="center" vertical="justify"/>
    </xf>
    <xf numFmtId="0" fontId="16" fillId="0" borderId="1" xfId="0" applyFont="1" applyBorder="1" applyAlignment="1">
      <alignment horizontal="left"/>
    </xf>
    <xf numFmtId="164" fontId="15" fillId="0" borderId="1" xfId="1" applyNumberFormat="1" applyFont="1" applyFill="1" applyBorder="1" applyAlignment="1">
      <alignment horizontal="right"/>
    </xf>
    <xf numFmtId="10" fontId="15" fillId="0" borderId="1" xfId="2" applyNumberFormat="1" applyFont="1" applyFill="1" applyBorder="1" applyAlignment="1">
      <alignment horizontal="right"/>
    </xf>
    <xf numFmtId="164" fontId="16" fillId="0" borderId="1" xfId="1" applyNumberFormat="1" applyFont="1" applyBorder="1" applyAlignment="1">
      <alignment horizontal="right"/>
    </xf>
    <xf numFmtId="10" fontId="16" fillId="0" borderId="1" xfId="2" applyNumberFormat="1" applyFont="1" applyBorder="1" applyAlignment="1">
      <alignment horizontal="right"/>
    </xf>
    <xf numFmtId="43" fontId="15" fillId="0" borderId="1" xfId="1" applyFont="1" applyBorder="1" applyAlignment="1">
      <alignment horizontal="right"/>
    </xf>
    <xf numFmtId="164" fontId="15" fillId="0" borderId="1" xfId="1" applyNumberFormat="1" applyFont="1" applyBorder="1" applyAlignment="1">
      <alignment horizontal="left"/>
    </xf>
    <xf numFmtId="49" fontId="15" fillId="0" borderId="1" xfId="1" applyNumberFormat="1" applyFont="1" applyBorder="1" applyAlignment="1">
      <alignment horizontal="left"/>
    </xf>
    <xf numFmtId="164" fontId="16" fillId="0" borderId="1" xfId="1" applyNumberFormat="1" applyFont="1" applyBorder="1" applyAlignment="1">
      <alignment horizontal="left"/>
    </xf>
    <xf numFmtId="0" fontId="15" fillId="0" borderId="1" xfId="0" applyFont="1" applyBorder="1" applyAlignment="1">
      <alignment horizontal="right"/>
    </xf>
    <xf numFmtId="0" fontId="16" fillId="0" borderId="1" xfId="0" applyFont="1" applyBorder="1" applyAlignment="1">
      <alignment horizontal="right"/>
    </xf>
    <xf numFmtId="0" fontId="15" fillId="0" borderId="1" xfId="0" applyFont="1" applyBorder="1" applyAlignment="1">
      <alignment horizontal="left"/>
    </xf>
    <xf numFmtId="43" fontId="7" fillId="0" borderId="1" xfId="0" applyNumberFormat="1" applyFont="1" applyBorder="1" applyAlignment="1">
      <alignment horizontal="right"/>
    </xf>
    <xf numFmtId="10" fontId="7" fillId="0" borderId="1" xfId="0" applyNumberFormat="1" applyFont="1" applyBorder="1" applyAlignment="1">
      <alignment horizontal="right"/>
    </xf>
    <xf numFmtId="4" fontId="7" fillId="0" borderId="1" xfId="0" applyNumberFormat="1" applyFont="1" applyBorder="1" applyAlignment="1">
      <alignment horizontal="left"/>
    </xf>
    <xf numFmtId="0" fontId="3" fillId="0" borderId="0" xfId="0" applyFont="1" applyAlignment="1">
      <alignment vertical="top"/>
    </xf>
    <xf numFmtId="164" fontId="7" fillId="0" borderId="1" xfId="0" applyNumberFormat="1" applyFont="1" applyBorder="1" applyAlignment="1">
      <alignment horizontal="right"/>
    </xf>
    <xf numFmtId="0" fontId="3" fillId="0" borderId="0" xfId="0" applyFont="1"/>
    <xf numFmtId="0" fontId="3" fillId="0" borderId="0" xfId="0" applyFont="1" applyAlignment="1">
      <alignment horizontal="center"/>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5"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44"/>
  <sheetViews>
    <sheetView tabSelected="1" zoomScale="90" zoomScaleNormal="90" workbookViewId="0">
      <selection activeCell="A44" sqref="A44"/>
    </sheetView>
  </sheetViews>
  <sheetFormatPr defaultRowHeight="12.75" x14ac:dyDescent="0.2"/>
  <cols>
    <col min="1" max="1" width="32.7109375" customWidth="1"/>
    <col min="2" max="2" width="17.5703125" customWidth="1"/>
    <col min="3" max="3" width="81.28515625" customWidth="1"/>
    <col min="4" max="4" width="37" customWidth="1"/>
  </cols>
  <sheetData>
    <row r="1" spans="1:4" ht="15" customHeight="1" x14ac:dyDescent="0.2">
      <c r="A1" s="40" t="s">
        <v>0</v>
      </c>
      <c r="B1" s="40"/>
      <c r="C1" s="40"/>
      <c r="D1" s="40"/>
    </row>
    <row r="2" spans="1:4" ht="9" customHeight="1" x14ac:dyDescent="0.2">
      <c r="A2" s="40"/>
      <c r="B2" s="40"/>
      <c r="C2" s="40"/>
      <c r="D2" s="40"/>
    </row>
    <row r="3" spans="1:4" ht="15" customHeight="1" x14ac:dyDescent="0.25">
      <c r="A3" s="1" t="s">
        <v>1</v>
      </c>
      <c r="B3" s="1" t="s">
        <v>1</v>
      </c>
      <c r="C3" s="2" t="s">
        <v>2</v>
      </c>
      <c r="D3" s="11" t="s">
        <v>337</v>
      </c>
    </row>
    <row r="4" spans="1:4" ht="15" customHeight="1" x14ac:dyDescent="0.25">
      <c r="A4" s="1" t="s">
        <v>1</v>
      </c>
      <c r="B4" s="1" t="s">
        <v>1</v>
      </c>
      <c r="C4" s="2" t="s">
        <v>3</v>
      </c>
      <c r="D4" s="11"/>
    </row>
    <row r="5" spans="1:4" ht="15" customHeight="1" x14ac:dyDescent="0.25">
      <c r="A5" s="1" t="s">
        <v>1</v>
      </c>
      <c r="B5" s="1" t="s">
        <v>1</v>
      </c>
      <c r="C5" s="2" t="s">
        <v>4</v>
      </c>
      <c r="D5" s="11">
        <v>2022</v>
      </c>
    </row>
    <row r="6" spans="1:4" ht="15" customHeight="1" x14ac:dyDescent="0.25">
      <c r="A6" s="1" t="s">
        <v>1</v>
      </c>
      <c r="B6" s="1" t="s">
        <v>1</v>
      </c>
      <c r="C6" s="1" t="s">
        <v>1</v>
      </c>
      <c r="D6" s="1" t="s">
        <v>1</v>
      </c>
    </row>
    <row r="7" spans="1:4" ht="15" customHeight="1" x14ac:dyDescent="0.25">
      <c r="A7" s="36" t="s">
        <v>360</v>
      </c>
      <c r="B7" s="12"/>
      <c r="C7" s="1"/>
      <c r="D7" s="1" t="s">
        <v>1</v>
      </c>
    </row>
    <row r="8" spans="1:4" ht="15" customHeight="1" x14ac:dyDescent="0.25">
      <c r="A8" s="12" t="s">
        <v>338</v>
      </c>
      <c r="B8" s="12"/>
      <c r="C8" s="1"/>
      <c r="D8" s="1" t="s">
        <v>1</v>
      </c>
    </row>
    <row r="9" spans="1:4" ht="15" customHeight="1" x14ac:dyDescent="0.25">
      <c r="A9" s="34" t="s">
        <v>361</v>
      </c>
      <c r="B9" s="13"/>
      <c r="C9" s="1"/>
      <c r="D9" s="1" t="s">
        <v>1</v>
      </c>
    </row>
    <row r="10" spans="1:4" ht="15" customHeight="1" x14ac:dyDescent="0.25">
      <c r="A10" s="41" t="s">
        <v>364</v>
      </c>
      <c r="B10" s="42"/>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5</v>
      </c>
    </row>
    <row r="13" spans="1:4" ht="15" customHeight="1" x14ac:dyDescent="0.25">
      <c r="A13" s="1" t="s">
        <v>1</v>
      </c>
      <c r="B13" s="3" t="s">
        <v>6</v>
      </c>
      <c r="C13" s="3" t="s">
        <v>7</v>
      </c>
      <c r="D13" s="3" t="s">
        <v>8</v>
      </c>
    </row>
    <row r="14" spans="1:4" ht="15" customHeight="1" x14ac:dyDescent="0.25">
      <c r="A14" s="1" t="s">
        <v>1</v>
      </c>
      <c r="B14" s="4" t="s">
        <v>9</v>
      </c>
      <c r="C14" s="5" t="s">
        <v>10</v>
      </c>
      <c r="D14" s="5" t="s">
        <v>11</v>
      </c>
    </row>
    <row r="15" spans="1:4" ht="15" customHeight="1" x14ac:dyDescent="0.25">
      <c r="A15" s="1" t="s">
        <v>1</v>
      </c>
      <c r="B15" s="4" t="s">
        <v>12</v>
      </c>
      <c r="C15" s="5" t="s">
        <v>13</v>
      </c>
      <c r="D15" s="5" t="s">
        <v>14</v>
      </c>
    </row>
    <row r="16" spans="1:4" ht="15" customHeight="1" x14ac:dyDescent="0.25">
      <c r="A16" s="1" t="s">
        <v>1</v>
      </c>
      <c r="B16" s="4" t="s">
        <v>15</v>
      </c>
      <c r="C16" s="5" t="s">
        <v>16</v>
      </c>
      <c r="D16" s="5" t="s">
        <v>17</v>
      </c>
    </row>
    <row r="17" spans="1:4" ht="15" customHeight="1" x14ac:dyDescent="0.25">
      <c r="A17" s="1" t="s">
        <v>1</v>
      </c>
      <c r="B17" s="4" t="s">
        <v>18</v>
      </c>
      <c r="C17" s="5" t="s">
        <v>19</v>
      </c>
      <c r="D17" s="5" t="s">
        <v>20</v>
      </c>
    </row>
    <row r="18" spans="1:4" ht="15" customHeight="1" x14ac:dyDescent="0.25">
      <c r="A18" s="1" t="s">
        <v>1</v>
      </c>
      <c r="B18" s="4" t="s">
        <v>21</v>
      </c>
      <c r="C18" s="5" t="s">
        <v>22</v>
      </c>
      <c r="D18" s="5" t="s">
        <v>23</v>
      </c>
    </row>
    <row r="19" spans="1:4" ht="15" customHeight="1" x14ac:dyDescent="0.25">
      <c r="A19" s="1"/>
      <c r="B19" s="4" t="s">
        <v>24</v>
      </c>
      <c r="C19" s="5" t="s">
        <v>25</v>
      </c>
      <c r="D19" s="5" t="s">
        <v>26</v>
      </c>
    </row>
    <row r="20" spans="1:4" ht="15" customHeight="1" x14ac:dyDescent="0.25">
      <c r="A20" s="1"/>
      <c r="B20" s="4" t="s">
        <v>27</v>
      </c>
      <c r="C20" s="5" t="s">
        <v>28</v>
      </c>
      <c r="D20" s="5" t="s">
        <v>29</v>
      </c>
    </row>
    <row r="21" spans="1:4" ht="15" customHeight="1" x14ac:dyDescent="0.25">
      <c r="A21" s="1"/>
      <c r="B21" s="4" t="s">
        <v>30</v>
      </c>
      <c r="C21" s="5" t="s">
        <v>31</v>
      </c>
      <c r="D21" s="5" t="s">
        <v>32</v>
      </c>
    </row>
    <row r="22" spans="1:4" ht="15" customHeight="1" x14ac:dyDescent="0.25">
      <c r="A22" s="1"/>
      <c r="B22" s="4" t="s">
        <v>33</v>
      </c>
      <c r="C22" s="5" t="s">
        <v>34</v>
      </c>
      <c r="D22" s="5" t="s">
        <v>35</v>
      </c>
    </row>
    <row r="23" spans="1:4" ht="15" customHeight="1" x14ac:dyDescent="0.25">
      <c r="A23" s="1"/>
      <c r="B23" s="4" t="s">
        <v>36</v>
      </c>
      <c r="C23" s="5" t="s">
        <v>37</v>
      </c>
      <c r="D23" s="5" t="s">
        <v>38</v>
      </c>
    </row>
    <row r="24" spans="1:4" ht="15" customHeight="1" x14ac:dyDescent="0.25">
      <c r="A24" s="1"/>
      <c r="B24" s="4" t="s">
        <v>39</v>
      </c>
      <c r="C24" s="5" t="s">
        <v>40</v>
      </c>
      <c r="D24" s="5" t="s">
        <v>41</v>
      </c>
    </row>
    <row r="25" spans="1:4" ht="15" customHeight="1" x14ac:dyDescent="0.25">
      <c r="A25" s="1"/>
      <c r="B25" s="4" t="s">
        <v>42</v>
      </c>
      <c r="C25" s="5" t="s">
        <v>43</v>
      </c>
      <c r="D25" s="5" t="s">
        <v>44</v>
      </c>
    </row>
    <row r="26" spans="1:4" ht="15" customHeight="1" x14ac:dyDescent="0.25">
      <c r="A26" s="1"/>
      <c r="B26" s="4" t="s">
        <v>45</v>
      </c>
      <c r="C26" s="5" t="s">
        <v>46</v>
      </c>
      <c r="D26" s="5" t="s">
        <v>47</v>
      </c>
    </row>
    <row r="27" spans="1:4" ht="15" customHeight="1" x14ac:dyDescent="0.25">
      <c r="A27" s="1" t="s">
        <v>1</v>
      </c>
      <c r="B27" s="6" t="s">
        <v>48</v>
      </c>
      <c r="C27" s="1" t="s">
        <v>49</v>
      </c>
      <c r="D27" s="1" t="s">
        <v>1</v>
      </c>
    </row>
    <row r="28" spans="1:4" ht="15" customHeight="1" x14ac:dyDescent="0.25">
      <c r="A28" s="1" t="s">
        <v>1</v>
      </c>
      <c r="B28" s="1" t="s">
        <v>1</v>
      </c>
      <c r="C28" s="1" t="s">
        <v>50</v>
      </c>
      <c r="D28" s="1"/>
    </row>
    <row r="29" spans="1:4" ht="15" customHeight="1" x14ac:dyDescent="0.25">
      <c r="A29" s="1" t="s">
        <v>1</v>
      </c>
      <c r="B29" s="1" t="s">
        <v>1</v>
      </c>
      <c r="C29" s="1" t="s">
        <v>51</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8.25" customHeight="1" x14ac:dyDescent="0.2">
      <c r="A33" s="39" t="s">
        <v>52</v>
      </c>
      <c r="B33" s="39"/>
      <c r="C33" s="39" t="s">
        <v>53</v>
      </c>
      <c r="D33" s="39"/>
    </row>
    <row r="34" spans="1:4" ht="15" customHeight="1" x14ac:dyDescent="0.2">
      <c r="A34" s="38" t="s">
        <v>54</v>
      </c>
      <c r="B34" s="38"/>
      <c r="C34" s="38" t="s">
        <v>54</v>
      </c>
      <c r="D34" s="38"/>
    </row>
    <row r="35" spans="1:4" ht="15" customHeight="1" x14ac:dyDescent="0.25">
      <c r="A35" s="1" t="s">
        <v>1</v>
      </c>
      <c r="B35" s="1" t="s">
        <v>1</v>
      </c>
      <c r="C35" s="1" t="s">
        <v>1</v>
      </c>
      <c r="D35" s="1" t="s">
        <v>1</v>
      </c>
    </row>
    <row r="43" spans="1:4" ht="15.75" x14ac:dyDescent="0.25">
      <c r="A43" s="37" t="s">
        <v>365</v>
      </c>
      <c r="C43" s="15" t="s">
        <v>362</v>
      </c>
    </row>
    <row r="44" spans="1:4" ht="15.75" x14ac:dyDescent="0.25">
      <c r="A44" s="14" t="s">
        <v>339</v>
      </c>
      <c r="C44" s="15" t="s">
        <v>363</v>
      </c>
    </row>
  </sheetData>
  <mergeCells count="6">
    <mergeCell ref="A34:B34"/>
    <mergeCell ref="C33:D33"/>
    <mergeCell ref="C34:D34"/>
    <mergeCell ref="A1:D2"/>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C3"/>
  <sheetViews>
    <sheetView workbookViewId="0"/>
  </sheetViews>
  <sheetFormatPr defaultRowHeight="12.75" x14ac:dyDescent="0.2"/>
  <cols>
    <col min="1" max="1" width="6.7109375" customWidth="1"/>
    <col min="2" max="2" width="43" customWidth="1"/>
    <col min="3" max="3" width="41.42578125" customWidth="1"/>
  </cols>
  <sheetData>
    <row r="1" spans="1:3" ht="15" customHeight="1" x14ac:dyDescent="0.2">
      <c r="A1" s="7" t="s">
        <v>6</v>
      </c>
      <c r="B1" s="7" t="s">
        <v>336</v>
      </c>
      <c r="C1" s="7" t="s">
        <v>7</v>
      </c>
    </row>
    <row r="2" spans="1:3" ht="15" customHeight="1" x14ac:dyDescent="0.25">
      <c r="A2" s="5" t="s">
        <v>67</v>
      </c>
      <c r="B2" s="5" t="s">
        <v>67</v>
      </c>
      <c r="C2" s="5" t="s">
        <v>67</v>
      </c>
    </row>
    <row r="3" spans="1:3" ht="15" customHeight="1" x14ac:dyDescent="0.25">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A708"/>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{'SheetId':'0e67e680-b807-4d33-99c0-7b78881f5ae3','UId':'9cbd5645-d1cc-4c66-9f84-d2f549c40baa','Col':4,'Row':3,'Format':'numberic','Value':'1791558244','TargetCode':''}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{'SheetId':'0e67e680-b807-4d33-99c0-7b78881f5ae3','UId':'99e568e1-5c2c-4711-855d-7b59f3d1cab6','Col':5,'Row':3,'Format':'numberic','Value':'1111618509','TargetCode':''}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{'SheetId':'0e67e680-b807-4d33-99c0-7b78881f5ae3','UId':'c69da7a3-02da-4c71-9ebc-1684c54f1afc','Col':6,'Row':3,'Format':'numberic','Value':'1.6116664390661','TargetCode':''}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 ','TargetCode':''}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 ','TargetCode':''}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 ','TargetCode':''}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{'SheetId':'0e67e680-b807-4d33-99c0-7b78881f5ae3','UId':'ff256832-31a8-4b18-a932-43bc9d1665b9','Col':4,'Row':6,'ColDynamic':4,'RowDynamic':5,'Format':'numberic','Value':'1791558244','TargetCode':''}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{'SheetId':'0e67e680-b807-4d33-99c0-7b78881f5ae3','UId':'a91ef888-5216-4368-893d-4bf54555e048','Col':5,'Row':6,'ColDynamic':5,'RowDynamic':5,'Format':'numberic','Value':'1111618509','TargetCode':''}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{'SheetId':'0e67e680-b807-4d33-99c0-7b78881f5ae3','UId':'0872eb3d-591d-41ae-88b3-07cc186bb076','Col':6,'Row':6,'ColDynamic':6,'RowDynamic':5,'Format':'numberic','Value':'1.6116664390661','TargetCode':''}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{'SheetId':'0e67e680-b807-4d33-99c0-7b78881f5ae3','UId':'c59bc369-ef6c-4ae7-8932-3d3cd7b0f999','Col':4,'Row':8,'ColDynamic':4,'RowDynamic':9,'Format':'numberic','Value':'112900000000','TargetCode':''}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{'SheetId':'0e67e680-b807-4d33-99c0-7b78881f5ae3','UId':'71da1168-8366-41b4-a97a-ac130f3a71ab','Col':5,'Row':8,'ColDynamic':5,'RowDynamic':9,'Format':'numberic','Value':'108800000000','TargetCode':''}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{'SheetId':'0e67e680-b807-4d33-99c0-7b78881f5ae3','UId':'3c022ada-eb27-4aed-bf94-d517130be29a','Col':6,'Row':8,'ColDynamic':6,'RowDynamic':9,'Format':'numberic','Value':'1.03768382352941','TargetCode':''}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{'SheetId':'0e67e680-b807-4d33-99c0-7b78881f5ae3','UId':'aaa47aee-de9e-4a72-aaac-e89970beaace','Col':4,'Row':13,'ColDynamic':4,'RowDynamic':12,'Format':'numberic','Value':'0','TargetCode':''}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{'SheetId':'0e67e680-b807-4d33-99c0-7b78881f5ae3','UId':'c31cdabe-83ce-456c-8300-7b06d46f81cc','Col':5,'Row':13,'ColDynamic':5,'RowDynamic':12,'Format':'numberic','Value':'40602740','TargetCode':''}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{'SheetId':'0e67e680-b807-4d33-99c0-7b78881f5ae3','UId':'4db3253d-9c46-4d6e-918f-a429377ea210','Col':4,'Row':16,'Format':'numberic','Value':'2523224248','TargetCode':''}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{'SheetId':'0e67e680-b807-4d33-99c0-7b78881f5ae3','UId':'1b5619ce-07bd-4f38-b89d-ff10d4440cfc','Col':5,'Row':16,'Format':'numberic','Value':'2589478356','TargetCode':''}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{'SheetId':'0e67e680-b807-4d33-99c0-7b78881f5ae3','UId':'e662b89a-1c2d-4d21-94c4-5d786440cb11','Col':6,'Row':16,'Format':'numberic','Value':'0.974414110144429','TargetCode':''}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{'SheetId':'0e67e680-b807-4d33-99c0-7b78881f5ae3','UId':'fd93a4a0-c67a-4490-8678-85ab28c59627','Col':4,'Row':21,'ColDynamic':4,'RowDynamic':20,'Format':'numberic','Value':'0','TargetCode':''}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{'SheetId':'0e67e680-b807-4d33-99c0-7b78881f5ae3','UId':'fcf911ca-e231-4e37-ba04-31a4d132b264','Col':5,'Row':21,'ColDynamic':5,'RowDynamic':20,'Format':'numberic','Value':'0','TargetCode':''}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{'SheetId':'0e67e680-b807-4d33-99c0-7b78881f5ae3','UId':'20b22da0-50b8-43d3-8775-3e42bfc7ac25','Col':6,'Row':27,'Format':'numberic','Value':'0','TargetCode':''}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{'SheetId':'0e67e680-b807-4d33-99c0-7b78881f5ae3','UId':'9165401c-9eab-437b-81ae-d4feb80e4e2f','Col':4,'Row':30,'Format':'numberic','Value':'117214782492','TargetCode':''}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{'SheetId':'0e67e680-b807-4d33-99c0-7b78881f5ae3','UId':'a439d206-4c67-47d4-afcd-d4f8e627acf1','Col':5,'Row':30,'Format':'numberic','Value':'112541699605','TargetCode':''}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{'SheetId':'0e67e680-b807-4d33-99c0-7b78881f5ae3','UId':'8906c8be-ac8d-4de9-aebb-1de6b88d0a22','Col':6,'Row':30,'Format':'numberic','Value':'1.04152312345914','TargetCode':''}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 ','TargetCode':''}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 ','TargetCode':''}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{'SheetId':'0e67e680-b807-4d33-99c0-7b78881f5ae3','UId':'6823b56c-6355-4646-a028-45bac846780f','Col':4,'Row':37,'Format':'numberic','Value':'249041976','TargetCode':''}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{'SheetId':'0e67e680-b807-4d33-99c0-7b78881f5ae3','UId':'3318279c-387a-4099-bb92-e31c1fe449fe','Col':5,'Row':37,'Format':'numberic','Value':'242969412','TargetCode':''}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{'SheetId':'0e67e680-b807-4d33-99c0-7b78881f5ae3','UId':'4e4bdcf0-80c6-4aab-a280-ce14045479a2','Col':6,'Row':37,'Format':'numberic','Value':'1.02499312135636','TargetCode':''}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{'SheetId':'0e67e680-b807-4d33-99c0-7b78881f5ae3','UId':'3c70b8a9-b1ec-43c2-876f-82404e71a395','Col':4,'Row':40,'Format':'numberic','Value':'249041976','TargetCode':''}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{'SheetId':'0e67e680-b807-4d33-99c0-7b78881f5ae3','UId':'12d35449-1610-445d-a82a-ca6aa3c24666','Col':5,'Row':40,'Format':'numberic','Value':'242969412','TargetCode':''}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{'SheetId':'0e67e680-b807-4d33-99c0-7b78881f5ae3','UId':'12315a60-eed3-4b10-a10c-2f67a18ee638','Col':6,'Row':40,'Format':'numberic','Value':'1.02499312135636','TargetCode':''}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{'SheetId':'0e67e680-b807-4d33-99c0-7b78881f5ae3','UId':'47fa62ea-4432-4646-9d4f-ee5aab71af85','Col':4,'Row':41,'Format':'numberic','Value':'116965740516','TargetCode':''}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{'SheetId':'0e67e680-b807-4d33-99c0-7b78881f5ae3','UId':'3afb4556-da28-46fc-a2b2-36ba72752042','Col':5,'Row':41,'Format':'numberic','Value':'112298730193','TargetCode':''}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{'SheetId':'0e67e680-b807-4d33-99c0-7b78881f5ae3','UId':'76b3aaa6-980e-4c01-b289-c500e2a6bc24','Col':6,'Row':41,'Format':'numberic','Value':'1.04155888775393','TargetCode':''}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{'SheetId':'0e67e680-b807-4d33-99c0-7b78881f5ae3','UId':'7104513d-d6f9-4449-8a07-2e2ffcb96545','Col':4,'Row':42,'Format':'numberic','Value':'10002219.08','TargetCode':''}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{'SheetId':'0e67e680-b807-4d33-99c0-7b78881f5ae3','UId':'3e6dbc06-a87f-42e5-8f05-e55e94914d01','Col':5,'Row':42,'Format':'numberic','Value':'10006127.21','TargetCode':''}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{'SheetId':'0e67e680-b807-4d33-99c0-7b78881f5ae3','UId':'f428fa58-01e3-47d4-8c5d-1c46168be529','Col':6,'Row':42,'Format':'numberic','Value':'0.9996094263127','TargetCode':''}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{'SheetId':'0e67e680-b807-4d33-99c0-7b78881f5ae3','UId':'4e4f6161-da0f-463f-8dd1-39772b1d4eda','Col':4,'Row':43,'Format':'numberic','Value':'11693.98','TargetCode':''}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{'SheetId':'0e67e680-b807-4d33-99c0-7b78881f5ae3','UId':'4a847a8c-942e-443a-8eae-7a36b88630ea','Col':5,'Row':43,'Format':'numberic','Value':'11223','TargetCode':''}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{'SheetId':'0e67e680-b807-4d33-99c0-7b78881f5ae3','UId':'b1a27640-3dfd-4efe-90b1-884e8ae97752','Col':6,'Row':43,'Format':'numberic','Value':'1.04196560634411','TargetCode':''}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{'SheetId':'9e57442d-faa2-4732-bfe8-6082c7f4cc3b','UId':'1ab6082b-49bd-46b5-a368-d8740fb12834','Col':4,'Row':2,'Format':'numberic','Value':'7006651372','TargetCode':''}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{'SheetId':'9e57442d-faa2-4732-bfe8-6082c7f4cc3b','UId':'220cbdc8-4631-4f07-a522-f901ab9a56b6','Col':5,'Row':2,'Format':'numberic','Value':'6504911780','TargetCode':''}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{'SheetId':'9e57442d-faa2-4732-bfe8-6082c7f4cc3b','UId':'44591e3f-5579-49aa-bc70-68808b3d1875','Col':6,'Row':2,'Format':'numberic','Value':'7006651372','TargetCode':''}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{'SheetId':'9e57442d-faa2-4732-bfe8-6082c7f4cc3b','UId':'469f6a2b-25ef-4e27-93c5-0caee9db4d81','Col':4,'Row':5,'ColDynamic':4,'RowDynamic':4,'Format':'numberic','Value':'739397260','TargetCode':''}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{'SheetId':'9e57442d-faa2-4732-bfe8-6082c7f4cc3b','UId':'7b8d3f89-6827-40c2-b297-cf7a42237b42','Col':5,'Row':5,'ColDynamic':5,'RowDynamic':4,'Format':'numberic','Value':'40602740','TargetCode':''}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{'SheetId':'9e57442d-faa2-4732-bfe8-6082c7f4cc3b','UId':'4ae5c9f2-f277-4de6-a00c-b59eae1b7410','Col':6,'Row':5,'ColDynamic':6,'RowDynamic':4,'Format':'numberic','Value':'739397260','TargetCode':''}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{'SheetId':'9e57442d-faa2-4732-bfe8-6082c7f4cc3b','UId':'5cf117a3-96d2-4aaf-916d-02b16ba83420','Col':4,'Row':7,'ColDynamic':4,'RowDynamic':4,'Format':'numberic','Value':'6267254112','TargetCode':''}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{'SheetId':'9e57442d-faa2-4732-bfe8-6082c7f4cc3b','UId':'89c23fea-c054-41d5-9d1e-0958d45c7a95','Col':5,'Row':7,'ColDynamic':5,'RowDynamic':4,'Format':'numberic','Value':'6464309040','TargetCode':''}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{'SheetId':'9e57442d-faa2-4732-bfe8-6082c7f4cc3b','UId':'d5829e20-95a8-4535-904c-7e09f2cdc9f2','Col':6,'Row':7,'ColDynamic':6,'RowDynamic':4,'Format':'numberic','Value':'6267254112','TargetCode':''}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{'SheetId':'9e57442d-faa2-4732-bfe8-6082c7f4cc3b','UId':'21f3c77c-886e-43f3-9ba5-fdc740bf45a7','Col':4,'Row':11,'ColDynamic':4,'RowDynamic':8,'Format':'numberic','Value':'2294756173','TargetCode':''}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{'SheetId':'9e57442d-faa2-4732-bfe8-6082c7f4cc3b','UId':'fff53ed1-05e1-4ac8-8249-2f48edf9fa14','Col':5,'Row':11,'ColDynamic':5,'RowDynamic':8,'Format':'numberic','Value':'2259764640','TargetCode':''}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{'SheetId':'9e57442d-faa2-4732-bfe8-6082c7f4cc3b','UId':'c1a4252e-e2cb-4233-bed1-d3afc836ccc8','Col':6,'Row':11,'ColDynamic':6,'RowDynamic':8,'Format':'numberic','Value':'2294756173','TargetCode':''}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{'SheetId':'9e57442d-faa2-4732-bfe8-6082c7f4cc3b','UId':'2b4c7218-ef2f-452d-80ea-cb1d29493e04','Col':4,'Row':12,'Format':'numberic','Value':'1030708693','TargetCode':''}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{'SheetId':'9e57442d-faa2-4732-bfe8-6082c7f4cc3b','UId':'2916fb19-bceb-454d-ad42-4fc7a299a2a3','Col':5,'Row':12,'Format':'numberic','Value':'993956490','TargetCode':''}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{'SheetId':'9e57442d-faa2-4732-bfe8-6082c7f4cc3b','UId':'4e500903-fadf-4a73-8849-257ec68842d0','Col':6,'Row':12,'Format':'numberic','Value':'1030708693','TargetCode':''}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{'SheetId':'9e57442d-faa2-4732-bfe8-6082c7f4cc3b','UId':'157e5771-4dd4-4ed6-838c-69dd228515cd','Col':4,'Row':14,'ColDynamic':4,'RowDynamic':11,'Format':'numberic','Value':'349650000','TargetCode':''}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{'SheetId':'9e57442d-faa2-4732-bfe8-6082c7f4cc3b','UId':'1e7708d3-6d2b-4639-8d85-59b3c9bf16f5','Col':5,'Row':14,'ColDynamic':5,'RowDynamic':11,'Format':'numberic','Value':'349620000','TargetCode':''}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{'SheetId':'9e57442d-faa2-4732-bfe8-6082c7f4cc3b','UId':'18031c0a-5fc4-4a35-8331-a60cef3972fd','Col':6,'Row':14,'ColDynamic':6,'RowDynamic':11,'Format':'numberic','Value':'349650000','TargetCode':''}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{'SheetId':'9e57442d-faa2-4732-bfe8-6082c7f4cc3b','UId':'963cdae6-2163-4975-9a2a-f08497c7292d','Col':4,'Row':17,'Format':'numberic','Value':'559350000','TargetCode':''}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{'SheetId':'9e57442d-faa2-4732-bfe8-6082c7f4cc3b','UId':'85eed99f-bfdc-4be7-9967-72d9b1d67a5b','Col':5,'Row':17,'Format':'numberic','Value':'559350000','TargetCode':''}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{'SheetId':'9e57442d-faa2-4732-bfe8-6082c7f4cc3b','UId':'a66486eb-4505-4714-830d-ba2c3c0c6cd7','Col':6,'Row':17,'Format':'numberic','Value':'559350000','TargetCode':''}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{'SheetId':'9e57442d-faa2-4732-bfe8-6082c7f4cc3b','UId':'35799ba3-fea0-48d2-b27f-56054b206bd2','Col':4,'Row':24,'ColDynamic':4,'RowDynamic':23,'Format':'numberic','Value':'157161280','TargetCode':''}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{'SheetId':'9e57442d-faa2-4732-bfe8-6082c7f4cc3b','UId':'1863aaae-65a9-4f9f-9c5d-b3b2a95e519b','Col':5,'Row':24,'ColDynamic':5,'RowDynamic':23,'Format':'numberic','Value':'156889700','TargetCode':''}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{'SheetId':'9e57442d-faa2-4732-bfe8-6082c7f4cc3b','UId':'45a838e8-921d-463e-8daa-a5c771a772aa','Col':6,'Row':24,'ColDynamic':6,'RowDynamic':23,'Format':'numberic','Value':'157161280','TargetCode':''}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{'SheetId':'9e57442d-faa2-4732-bfe8-6082c7f4cc3b','UId':'1fe83977-2f78-4ce9-aa52-80fb62c52ad7','Col':4,'Row':26,'ColDynamic':4,'RowDynamic':19,'Format':'numberic','Value':'180000000','TargetCode':''}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{'SheetId':'9e57442d-faa2-4732-bfe8-6082c7f4cc3b','UId':'3e45938a-8b15-4a28-8d4e-6889d6469db5','Col':5,'Row':26,'ColDynamic':5,'RowDynamic':19,'Format':'numberic','Value':'180000000','TargetCode':''}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{'SheetId':'9e57442d-faa2-4732-bfe8-6082c7f4cc3b','UId':'3873886c-5e1c-44a4-ba3a-dae5f5accc8b','Col':6,'Row':26,'ColDynamic':6,'RowDynamic':19,'Format':'numberic','Value':'180000000','TargetCode':''}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{'SheetId':'9e57442d-faa2-4732-bfe8-6082c7f4cc3b','UId':'581705f2-b558-44e2-8b63-817b7dd987f8','Col':4,'Row':29,'Format':'numberic','Value':'0','TargetCode':''}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{'SheetId':'9e57442d-faa2-4732-bfe8-6082c7f4cc3b','UId':'ae6443cc-5c55-4f1a-a361-ff2dd22018a3','Col':6,'Row':29,'Format':'numberic','Value':'0','TargetCode':''}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{'SheetId':'9e57442d-faa2-4732-bfe8-6082c7f4cc3b','UId':'22eae942-46a3-4663-8bad-854ee399b27a','Col':4,'Row':32,'Format':'numberic','Value':'0','TargetCode':''}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{'SheetId':'9e57442d-faa2-4732-bfe8-6082c7f4cc3b','UId':'e86bd792-47df-41d4-b178-07deae52a1d3','Col':5,'Row':32,'Format':'numberic','Value':'0','TargetCode':''}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{'SheetId':'9e57442d-faa2-4732-bfe8-6082c7f4cc3b','UId':'38ae0936-1d1f-43c1-92bd-8403ec08cfeb','Col':6,'Row':32,'Format':'numberic','Value':'0','TargetCode':''}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{'SheetId':'9e57442d-faa2-4732-bfe8-6082c7f4cc3b','UId':'a2f958ce-55fd-4741-a0a1-bdcf0dd1c8ec','Col':4,'Row':35,'Format':'numberic','Value':'17886200','TargetCode':''}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{'SheetId':'9e57442d-faa2-4732-bfe8-6082c7f4cc3b','UId':'393bdfde-2176-402e-9b16-331c74ac5995','Col':5,'Row':35,'Format':'numberic','Value':'19948450','TargetCode':''}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{'SheetId':'9e57442d-faa2-4732-bfe8-6082c7f4cc3b','UId':'61a21fd4-9c85-4c00-b1f5-a006461b16c9','Col':6,'Row':35,'Format':'numberic','Value':'17886200','TargetCode':''}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{'SheetId':'9e57442d-faa2-4732-bfe8-6082c7f4cc3b','UId':'c95f90f6-640a-4331-b0e8-54422c753940','Col':4,'Row':38,'Format':'numberic','Value':'4711895199','TargetCode':''}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{'SheetId':'9e57442d-faa2-4732-bfe8-6082c7f4cc3b','UId':'19caeda8-1e5a-4518-8250-4c15acb82c48','Col':5,'Row':38,'Format':'numberic','Value':'4245147140','TargetCode':''}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{'SheetId':'9e57442d-faa2-4732-bfe8-6082c7f4cc3b','UId':'d743182c-5853-46f3-8604-ad3aa58840b8','Col':6,'Row':38,'Format':'numberic','Value':'4711895199','TargetCode':''}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{'SheetId':'9e57442d-faa2-4732-bfe8-6082c7f4cc3b','UId':'5fb4cc84-0a90-4cae-ba19-392c839af798','Col':4,'Row':39,'Format':'numberic','Value':'0','TargetCode':''}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{'SheetId':'9e57442d-faa2-4732-bfe8-6082c7f4cc3b','UId':'c14dbefc-c01b-44b0-a577-6f17c0396290','Col':5,'Row':39,'Format':'numberic','Value':'0','TargetCode':''}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{'SheetId':'9e57442d-faa2-4732-bfe8-6082c7f4cc3b','UId':'d1eb0ab7-7a60-49c8-b8aa-39c894436edb','Col':6,'Row':39,'Format':'numberic','Value':'0','TargetCode':''}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{'SheetId':'9e57442d-faa2-4732-bfe8-6082c7f4cc3b','UId':'7dc5398f-c841-400c-850b-875a5c468e05','Col':4,'Row':40,'Format':'numberic','Value':'0','TargetCode':''}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{'SheetId':'9e57442d-faa2-4732-bfe8-6082c7f4cc3b','UId':'fa4fb11d-bd81-48b0-9ef6-a4ff2cd9d48a','Col':5,'Row':40,'Format':'numberic','Value':'0','TargetCode':''}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{'SheetId':'9e57442d-faa2-4732-bfe8-6082c7f4cc3b','UId':'73bb9d14-e1ea-4394-a083-b8a649641cf9','Col':6,'Row':40,'Format':'numberic','Value':'0','TargetCode':''}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{'SheetId':'9e57442d-faa2-4732-bfe8-6082c7f4cc3b','UId':'bab2e1a7-20d5-41fd-881b-9a21514bfc4f','Col':4,'Row':41,'Format':'numberic','Value':'0','TargetCode':''}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{'SheetId':'9e57442d-faa2-4732-bfe8-6082c7f4cc3b','UId':'128100c2-b671-4904-a5a9-41069ed12784','Col':5,'Row':41,'Format':'numberic','Value':'0','TargetCode':''}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{'SheetId':'9e57442d-faa2-4732-bfe8-6082c7f4cc3b','UId':'04b06e65-b2eb-4858-bb0b-d72c0270f1f6','Col':6,'Row':41,'Format':'numberic','Value':'0','TargetCode':''}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{'SheetId':'9e57442d-faa2-4732-bfe8-6082c7f4cc3b','UId':'0c34f541-ad2d-4bff-9fce-284295e89335','Col':4,'Row':42,'Format':'numberic','Value':'4711895199','TargetCode':''}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{'SheetId':'9e57442d-faa2-4732-bfe8-6082c7f4cc3b','UId':'a1069390-e9a5-41a9-8d0c-f5931f68451d','Col':5,'Row':42,'Format':'numberic','Value':'4245147140','TargetCode':''}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{'SheetId':'9e57442d-faa2-4732-bfe8-6082c7f4cc3b','UId':'943a903f-8f0c-48d3-9a7d-d0f797c51f06','Col':6,'Row':42,'Format':'numberic','Value':'4711895199','TargetCode':''}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{'SheetId':'9e57442d-faa2-4732-bfe8-6082c7f4cc3b','UId':'14ba2d4e-fc98-469f-8702-009a93d663bf','Col':4,'Row':43,'Format':'numberic','Value':'112298730193','TargetCode':''}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{'SheetId':'9e57442d-faa2-4732-bfe8-6082c7f4cc3b','UId':'46dc8404-c63b-42c5-af20-35a421a3b5ab','Col':5,'Row':43,'Format':'numberic','Value':'108382997578','TargetCode':''}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{'SheetId':'9e57442d-faa2-4732-bfe8-6082c7f4cc3b','UId':'a1137c7a-72fe-4907-952f-0a4daf353a5c','Col':6,'Row':43,'Format':'numberic','Value':'112298730193','TargetCode':''}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{'SheetId':'9e57442d-faa2-4732-bfe8-6082c7f4cc3b','UId':'ae182ae4-ecb8-4b3e-87b1-02fe2b8c8c6e','Col':4,'Row':44,'Format':'numberic','Value':'4667010323','TargetCode':''}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{'SheetId':'9e57442d-faa2-4732-bfe8-6082c7f4cc3b','UId':'c7c70708-3a08-4a71-8b5b-958036d28d83','Col':5,'Row':44,'Format':'numberic','Value':'3915732615','TargetCode':''}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{'SheetId':'9e57442d-faa2-4732-bfe8-6082c7f4cc3b','UId':'b56d1f06-ac4a-4581-bd76-0a7116bb9601','Col':6,'Row':44,'Format':'numberic','Value':'4667010323','TargetCode':''}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{'SheetId':'9e57442d-faa2-4732-bfe8-6082c7f4cc3b','UId':'071f8b6b-411a-4479-a1e0-68ae4989d4d4','Col':4,'Row':45,'Format':'numberic','Value':'4711895199','TargetCode':''}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{'SheetId':'9e57442d-faa2-4732-bfe8-6082c7f4cc3b','UId':'649fe867-7540-4d27-809f-914ad09af55e','Col':5,'Row':45,'Format':'numberic','Value':'4245147140','TargetCode':''}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{'SheetId':'9e57442d-faa2-4732-bfe8-6082c7f4cc3b','UId':'ce2f8942-9d48-4663-bc86-864ddeb2e9fb','Col':6,'Row':45,'Format':'numberic','Value':'4711895199','TargetCode':''}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{'SheetId':'9e57442d-faa2-4732-bfe8-6082c7f4cc3b','UId':'26da4aec-6928-4f66-88a5-fdfd0ee643e5','Col':4,'Row':47,'Format':'numberic','Value':'-44884876','TargetCode':''}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{'SheetId':'9e57442d-faa2-4732-bfe8-6082c7f4cc3b','UId':'9b98b4cd-1dc6-4f10-9fcd-3b02154fc346','Col':5,'Row':47,'Format':'numberic','Value':'-329414525','TargetCode':''}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{'SheetId':'9e57442d-faa2-4732-bfe8-6082c7f4cc3b','UId':'ab589e24-1208-4602-83e1-3b0d9a9ddac2','Col':6,'Row':47,'Format':'numberic','Value':'-44884876','TargetCode':''}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{'SheetId':'9e57442d-faa2-4732-bfe8-6082c7f4cc3b','UId':'a1e12271-7d9c-46e1-be1f-d3831e97dba6','Col':4,'Row':48,'Format':'numberic','Value':'116965740516','TargetCode':''}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{'SheetId':'9e57442d-faa2-4732-bfe8-6082c7f4cc3b','UId':'85d94755-db4c-439e-8336-6cbb28df62be','Col':5,'Row':48,'Format':'numberic','Value':'112298730193','TargetCode':''}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{'SheetId':'9e57442d-faa2-4732-bfe8-6082c7f4cc3b','UId':'d8a625ed-973b-4579-990b-8dd486f640c5','Col':6,'Row':48,'Format':'numberic','Value':'116965740516','TargetCode':''}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{'SheetId':'9e57442d-faa2-4732-bfe8-6082c7f4cc3b','UId':'913a97b8-0f0a-4141-8c25-d538ceaee879','Col':4,'Row':49,'Format':'numberic','Value':'4711895199','TargetCode':''}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{'SheetId':'9e57442d-faa2-4732-bfe8-6082c7f4cc3b','UId':'e496ef7d-483e-4b9a-88df-8925231821da','Col':5,'Row':49,'Format':'numberic','Value':'4245147140','TargetCode':''}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{'SheetId':'9e57442d-faa2-4732-bfe8-6082c7f4cc3b','UId':'3412402c-2226-4951-a761-60259d131db2','Col':6,'Row':49,'Format':'numberic','Value':'4711895199','TargetCode':''}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{'SheetId':'9e57442d-faa2-4732-bfe8-6082c7f4cc3b','UId':'60a8eff8-ff29-4438-9df1-7fcd50284081','Col':4,'Row':50,'Format':'numberic','Value':'0.0411546165376606','TargetCode':''}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{'SheetId':'9e57442d-faa2-4732-bfe8-6082c7f4cc3b','UId':'e5334a5f-5783-46c1-8b37-fe7861d211a0','Col':5,'Row':50,'Format':'numberic','Value':'0.0384491184626672','TargetCode':''}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{'SheetId':'9e57442d-faa2-4732-bfe8-6082c7f4cc3b','UId':'320effb9-3358-4bf4-91c8-6de1f9e55f08','Col':6,'Row':50,'Format':'numberic','Value':'0.0411546165376606','TargetCode':''}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{'SheetId':'1deb9a6e-dc5a-4908-87cc-034ee9747e20','UId':'196bc559-44ca-4c84-bc88-37e0b2b7c0ca','Col':6,'Row':10,'ColDynamic':6,'RowDynamic':8,'Format':'numberic','Value':'0','TargetCode':''}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{'SheetId':'1deb9a6e-dc5a-4908-87cc-034ee9747e20','UId':'76830a4a-49b3-4200-8f4c-2ccbb1a8164a','Col':7,'Row':10,'ColDynamic':7,'RowDynamic':8,'Format':'numberic','Value':'0','TargetCode':''}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15),",'Row':",ROW(BCDanhMucDauTu_06029!A15),",","'ColDynamic':",COLUMN(BCDanhMucDauTu_06029!A16),",","'RowDynamic':",ROW(BCDanhMucDauTu_06029!A16),",","'Format':'numberic'",",'Value':'",SUBSTITUTE(BCDanhMucDauTu_06029!A15,"'","\'"),"','TargetCode':''}")</f>
        <v>{'SheetId':'1deb9a6e-dc5a-4908-87cc-034ee9747e20','UId':'b8c20cc2-e76a-461c-ace9-e83abfcc1775','Col':1,'Row':15,'ColDynamic':1,'RowDynamic':16,'Format':'numberic','Value':' ','TargetCode':''}</v>
      </c>
    </row>
    <row r="308" spans="1:1" x14ac:dyDescent="0.2">
      <c r="A308" t="str">
        <f>CONCATENATE("{'SheetId':'1deb9a6e-dc5a-4908-87cc-034ee9747e20'",",","'UId':'e6fa0887-9c0a-49b1-a5d5-d55f5bee7d17'",",'Col':",COLUMN(BCDanhMucDauTu_06029!B15),",'Row':",ROW(BCDanhMucDauTu_06029!B15),",","'ColDynamic':",COLUMN(BCDanhMucDauTu_06029!B16),",","'RowDynamic':",ROW(BCDanhMucDauTu_06029!B16),",","'Format':'string'",",'Value':'",SUBSTITUTE(BCDanhMucDauTu_06029!B15,"'","\'"),"','TargetCode':''}")</f>
        <v>{'SheetId':'1deb9a6e-dc5a-4908-87cc-034ee9747e20','UId':'e6fa0887-9c0a-49b1-a5d5-d55f5bee7d17','Col':2,'Row':15,'ColDynamic':2,'RowDynamic':16,'Format':'string','Value':'Tổng','TargetCode':''}</v>
      </c>
    </row>
    <row r="309" spans="1:1" x14ac:dyDescent="0.2">
      <c r="A309" t="str">
        <f>CONCATENATE("{'SheetId':'1deb9a6e-dc5a-4908-87cc-034ee9747e20'",",","'UId':'6a029111-438c-4c2c-a425-15433a16ea47'",",'Col':",COLUMN(BCDanhMucDauTu_06029!C15),",'Row':",ROW(BCDanhMucDauTu_06029!C15),",","'ColDynamic':",COLUMN(BCDanhMucDauTu_06029!C16),",","'RowDynamic':",ROW(BCDanhMucDauTu_06029!C16),",","'Format':'numberic'",",'Value':'",SUBSTITUTE(BCDanhMucDauTu_06029!C15,"'","\'"),"','TargetCode':''}")</f>
        <v>{'SheetId':'1deb9a6e-dc5a-4908-87cc-034ee9747e20','UId':'6a029111-438c-4c2c-a425-15433a16ea47','Col':3,'Row':15,'ColDynamic':3,'RowDynamic':16,'Format':'numberic','Value':'2252','TargetCode':''}</v>
      </c>
    </row>
    <row r="310" spans="1:1" x14ac:dyDescent="0.2">
      <c r="A310" t="str">
        <f>CONCATENATE("{'SheetId':'1deb9a6e-dc5a-4908-87cc-034ee9747e20'",",","'UId':'2af5b400-8abe-46e3-8b64-7efb4d13db84'",",'Col':",COLUMN(BCDanhMucDauTu_06029!D15),",'Row':",ROW(BCDanhMucDauTu_06029!D15),",","'ColDynamic':",COLUMN(BCDanhMucDauTu_06029!D16),",","'RowDynamic':",ROW(BCDanhMucDauTu_06029!D16),",","'Format':'numberic'",",'Value':'",SUBSTITUTE(BCDanhMucDauTu_06029!D15,"'","\'"),"','TargetCode':''}")</f>
        <v>{'SheetId':'1deb9a6e-dc5a-4908-87cc-034ee9747e20','UId':'2af5b400-8abe-46e3-8b64-7efb4d13db84','Col':4,'Row':15,'ColDynamic':4,'RowDynamic':16,'Format':'numberic','Value':' ','TargetCode':''}</v>
      </c>
    </row>
    <row r="311" spans="1:1" x14ac:dyDescent="0.2">
      <c r="A311" t="str">
        <f>CONCATENATE("{'SheetId':'1deb9a6e-dc5a-4908-87cc-034ee9747e20'",",","'UId':'142640d6-6a87-400c-bc3e-fd34124b8a95'",",'Col':",COLUMN(BCDanhMucDauTu_06029!E15),",'Row':",ROW(BCDanhMucDauTu_06029!E15),",","'ColDynamic':",COLUMN(BCDanhMucDauTu_06029!E16),",","'RowDynamic':",ROW(BCDanhMucDauTu_06029!E16),",","'Format':'numberic'",",'Value':'",SUBSTITUTE(BCDanhMucDauTu_06029!E15,"'","\'"),"','TargetCode':''}")</f>
        <v>{'SheetId':'1deb9a6e-dc5a-4908-87cc-034ee9747e20','UId':'142640d6-6a87-400c-bc3e-fd34124b8a95','Col':5,'Row':15,'ColDynamic':5,'RowDynamic':16,'Format':'numberic','Value':' ','TargetCode':''}</v>
      </c>
    </row>
    <row r="312" spans="1:1" x14ac:dyDescent="0.2">
      <c r="A312" t="str">
        <f>CONCATENATE("{'SheetId':'1deb9a6e-dc5a-4908-87cc-034ee9747e20'",",","'UId':'a4748164-33b9-46bd-8561-e8b3f76700ee'",",'Col':",COLUMN(BCDanhMucDauTu_06029!F15),",'Row':",ROW(BCDanhMucDauTu_06029!F15),",","'ColDynamic':",COLUMN(BCDanhMucDauTu_06029!F16),",","'RowDynamic':",ROW(BCDanhMucDauTu_06029!F16),",","'Format':'numberic'",",'Value':'",SUBSTITUTE(BCDanhMucDauTu_06029!F15,"'","\'"),"','TargetCode':''}")</f>
        <v>{'SheetId':'1deb9a6e-dc5a-4908-87cc-034ee9747e20','UId':'a4748164-33b9-46bd-8561-e8b3f76700ee','Col':6,'Row':15,'ColDynamic':6,'RowDynamic':16,'Format':'numberic','Value':'0','TargetCode':''}</v>
      </c>
    </row>
    <row r="313" spans="1:1" x14ac:dyDescent="0.2">
      <c r="A313" t="str">
        <f>CONCATENATE("{'SheetId':'1deb9a6e-dc5a-4908-87cc-034ee9747e20'",",","'UId':'8b15b2dd-95b7-4075-8cb9-63831db4f74a'",",'Col':",COLUMN(BCDanhMucDauTu_06029!G15),",'Row':",ROW(BCDanhMucDauTu_06029!G15),",","'ColDynamic':",COLUMN(BCDanhMucDauTu_06029!G16),",","'RowDynamic':",ROW(BCDanhMucDauTu_06029!G16),",","'Format':'numberic'",",'Value':'",SUBSTITUTE(BCDanhMucDauTu_06029!G15,"'","\'"),"','TargetCode':''}")</f>
        <v>{'SheetId':'1deb9a6e-dc5a-4908-87cc-034ee9747e20','UId':'8b15b2dd-95b7-4075-8cb9-63831db4f74a','Col':7,'Row':15,'ColDynamic':7,'RowDynamic':16,'Format':'numberic','Value':'0','TargetCode':''}</v>
      </c>
    </row>
    <row r="314" spans="1:1" x14ac:dyDescent="0.2">
      <c r="A314" t="str">
        <f>CONCATENATE("{'SheetId':'1deb9a6e-dc5a-4908-87cc-034ee9747e20'",",","'UId':'fe496e11-6071-47ac-9042-fb59341ce9d3'",",'Col':",COLUMN(BCDanhMucDauTu_06029!D16),",'Row':",ROW(BCDanhMucDauTu_06029!D16),",","'Format':'numberic'",",'Value':'",SUBSTITUTE(BCDanhMucDauTu_06029!D16,"'","\'"),"','TargetCode':''}")</f>
        <v>{'SheetId':'1deb9a6e-dc5a-4908-87cc-034ee9747e20','UId':'fe496e11-6071-47ac-9042-fb59341ce9d3','Col':4,'Row':16,'Format':'numberic','Value':' ','TargetCode':''}</v>
      </c>
    </row>
    <row r="315" spans="1:1" x14ac:dyDescent="0.2">
      <c r="A315" t="str">
        <f>CONCATENATE("{'SheetId':'1deb9a6e-dc5a-4908-87cc-034ee9747e20'",",","'UId':'8f08a933-d633-4287-845a-9819dc196996'",",'Col':",COLUMN(BCDanhMucDauTu_06029!E16),",'Row':",ROW(BCDanhMucDauTu_06029!E16),",","'Format':'numberic'",",'Value':'",SUBSTITUTE(BCDanhMucDauTu_06029!E16,"'","\'"),"','TargetCode':''}")</f>
        <v>{'SheetId':'1deb9a6e-dc5a-4908-87cc-034ee9747e20','UId':'8f08a933-d633-4287-845a-9819dc196996','Col':5,'Row':16,'Format':'numberic','Value':' ','TargetCode':''}</v>
      </c>
    </row>
    <row r="316" spans="1:1" x14ac:dyDescent="0.2">
      <c r="A316" t="str">
        <f>CONCATENATE("{'SheetId':'1deb9a6e-dc5a-4908-87cc-034ee9747e20'",",","'UId':'dad551f4-82a6-49f9-9019-06cb4c328a89'",",'Col':",COLUMN(BCDanhMucDauTu_06029!F16),",'Row':",ROW(BCDanhMucDauTu_06029!F16),",","'Format':'numberic'",",'Value':'",SUBSTITUTE(BCDanhMucDauTu_06029!F16,"'","\'"),"','TargetCode':''}")</f>
        <v>{'SheetId':'1deb9a6e-dc5a-4908-87cc-034ee9747e20','UId':'dad551f4-82a6-49f9-9019-06cb4c328a89','Col':6,'Row':16,'Format':'numberic','Value':' ','TargetCode':''}</v>
      </c>
    </row>
    <row r="317" spans="1:1" x14ac:dyDescent="0.2">
      <c r="A317" t="str">
        <f>CONCATENATE("{'SheetId':'1deb9a6e-dc5a-4908-87cc-034ee9747e20'",",","'UId':'7bf94847-0bfe-4d96-ab7a-1ce79d9343f5'",",'Col':",COLUMN(BCDanhMucDauTu_06029!G16),",'Row':",ROW(BCDanhMucDauTu_06029!G16),",","'Format':'numberic'",",'Value':'",SUBSTITUTE(BCDanhMucDauTu_06029!G16,"'","\'"),"','TargetCode':''}")</f>
        <v>{'SheetId':'1deb9a6e-dc5a-4908-87cc-034ee9747e20','UId':'7bf94847-0bfe-4d96-ab7a-1ce79d9343f5','Col':7,'Row':16,'Format':'numberic','Value':' ','TargetCode':''}</v>
      </c>
    </row>
    <row r="318" spans="1:1" x14ac:dyDescent="0.2">
      <c r="A318" t="str">
        <f>CONCATENATE("{'SheetId':'1deb9a6e-dc5a-4908-87cc-034ee9747e20'",",","'UId':'55eed474-1147-4da3-9086-9e821874c0a4'",",'Col':",COLUMN(BCDanhMucDauTu_06029!A18),",'Row':",ROW(BCDanhMucDauTu_06029!A18),",","'ColDynamic':",COLUMN(BCDanhMucDauTu_06029!A21),",","'RowDynamic':",ROW(BCDanhMucDauTu_06029!A21),",","'Format':'numberic'",",'Value':'",SUBSTITUTE(BCDanhMucDauTu_06029!A18,"'","\'"),"','TargetCode':''}")</f>
        <v>{'SheetId':'1deb9a6e-dc5a-4908-87cc-034ee9747e20','UId':'55eed474-1147-4da3-9086-9e821874c0a4','Col':1,'Row':18,'ColDynamic':1,'RowDynamic':21,'Format':'numberic','Value':' ','TargetCode':''}</v>
      </c>
    </row>
    <row r="319" spans="1:1" x14ac:dyDescent="0.2">
      <c r="A319" t="str">
        <f>CONCATENATE("{'SheetId':'1deb9a6e-dc5a-4908-87cc-034ee9747e20'",",","'UId':'1c32b7bf-2ca1-44a0-8279-a8f01d6b7249'",",'Col':",COLUMN(BCDanhMucDauTu_06029!B18),",'Row':",ROW(BCDanhMucDauTu_06029!B18),",","'ColDynamic':",COLUMN(BCDanhMucDauTu_06029!B21),",","'RowDynamic':",ROW(BCDanhMucDauTu_06029!B21),",","'Format':'string'",",'Value':'",SUBSTITUTE(BCDanhMucDauTu_06029!B18,"'","\'"),"','TargetCode':''}")</f>
        <v>{'SheetId':'1deb9a6e-dc5a-4908-87cc-034ee9747e20','UId':'1c32b7bf-2ca1-44a0-8279-a8f01d6b7249','Col':2,'Row':18,'ColDynamic':2,'RowDynamic':21,'Format':'string','Value':'Tổng','TargetCode':''}</v>
      </c>
    </row>
    <row r="320" spans="1:1" x14ac:dyDescent="0.2">
      <c r="A320" t="str">
        <f>CONCATENATE("{'SheetId':'1deb9a6e-dc5a-4908-87cc-034ee9747e20'",",","'UId':'f6a0865a-7cc4-4bd5-9c41-171ccfbe8908'",",'Col':",COLUMN(BCDanhMucDauTu_06029!C18),",'Row':",ROW(BCDanhMucDauTu_06029!C18),",","'ColDynamic':",COLUMN(BCDanhMucDauTu_06029!C21),",","'RowDynamic':",ROW(BCDanhMucDauTu_06029!C21),",","'Format':'numberic'",",'Value':'",SUBSTITUTE(BCDanhMucDauTu_06029!C18,"'","\'"),"','TargetCode':''}")</f>
        <v>{'SheetId':'1deb9a6e-dc5a-4908-87cc-034ee9747e20','UId':'f6a0865a-7cc4-4bd5-9c41-171ccfbe8908','Col':3,'Row':18,'ColDynamic':3,'RowDynamic':21,'Format':'numberic','Value':'2254','TargetCode':''}</v>
      </c>
    </row>
    <row r="321" spans="1:1" x14ac:dyDescent="0.2">
      <c r="A321" t="str">
        <f>CONCATENATE("{'SheetId':'1deb9a6e-dc5a-4908-87cc-034ee9747e20'",",","'UId':'26677bc1-4784-4b02-a8da-eb1a17958c29'",",'Col':",COLUMN(BCDanhMucDauTu_06029!D18),",'Row':",ROW(BCDanhMucDauTu_06029!D18),",","'ColDynamic':",COLUMN(BCDanhMucDauTu_06029!D21),",","'RowDynamic':",ROW(BCDanhMucDauTu_06029!D21),",","'Format':'numberic'",",'Value':'",SUBSTITUTE(BCDanhMucDauTu_06029!D18,"'","\'"),"','TargetCode':''}")</f>
        <v>{'SheetId':'1deb9a6e-dc5a-4908-87cc-034ee9747e20','UId':'26677bc1-4784-4b02-a8da-eb1a17958c29','Col':4,'Row':18,'ColDynamic':4,'RowDynamic':21,'Format':'numberic','Value':' ','TargetCode':''}</v>
      </c>
    </row>
    <row r="322" spans="1:1" x14ac:dyDescent="0.2">
      <c r="A322" t="str">
        <f>CONCATENATE("{'SheetId':'1deb9a6e-dc5a-4908-87cc-034ee9747e20'",",","'UId':'8088aec8-68fc-443f-8fce-4f1788e831ff'",",'Col':",COLUMN(BCDanhMucDauTu_06029!E18),",'Row':",ROW(BCDanhMucDauTu_06029!E18),",","'ColDynamic':",COLUMN(BCDanhMucDauTu_06029!E21),",","'RowDynamic':",ROW(BCDanhMucDauTu_06029!E21),",","'Format':'numberic'",",'Value':'",SUBSTITUTE(BCDanhMucDauTu_06029!E18,"'","\'"),"','TargetCode':''}")</f>
        <v>{'SheetId':'1deb9a6e-dc5a-4908-87cc-034ee9747e20','UId':'8088aec8-68fc-443f-8fce-4f1788e831ff','Col':5,'Row':18,'ColDynamic':5,'RowDynamic':21,'Format':'numberic','Value':' ','TargetCode':''}</v>
      </c>
    </row>
    <row r="323" spans="1:1" x14ac:dyDescent="0.2">
      <c r="A323" t="str">
        <f>CONCATENATE("{'SheetId':'1deb9a6e-dc5a-4908-87cc-034ee9747e20'",",","'UId':'109895da-3858-4d8d-ab90-543bcf58b23e'",",'Col':",COLUMN(BCDanhMucDauTu_06029!F18),",'Row':",ROW(BCDanhMucDauTu_06029!F18),",","'ColDynamic':",COLUMN(BCDanhMucDauTu_06029!F21),",","'RowDynamic':",ROW(BCDanhMucDauTu_06029!F21),",","'Format':'numberic'",",'Value':'",SUBSTITUTE(BCDanhMucDauTu_06029!F18,"'","\'"),"','TargetCode':''}")</f>
        <v>{'SheetId':'1deb9a6e-dc5a-4908-87cc-034ee9747e20','UId':'109895da-3858-4d8d-ab90-543bcf58b23e','Col':6,'Row':18,'ColDynamic':6,'RowDynamic':21,'Format':'numberic','Value':'0','TargetCode':''}</v>
      </c>
    </row>
    <row r="324" spans="1:1" x14ac:dyDescent="0.2">
      <c r="A324" t="str">
        <f>CONCATENATE("{'SheetId':'1deb9a6e-dc5a-4908-87cc-034ee9747e20'",",","'UId':'b12319f9-b486-4e3c-968f-635c2693280b'",",'Col':",COLUMN(BCDanhMucDauTu_06029!G18),",'Row':",ROW(BCDanhMucDauTu_06029!G18),",","'ColDynamic':",COLUMN(BCDanhMucDauTu_06029!G21),",","'RowDynamic':",ROW(BCDanhMucDauTu_06029!G21),",","'Format':'numberic'",",'Value':'",SUBSTITUTE(BCDanhMucDauTu_06029!G18,"'","\'"),"','TargetCode':''}")</f>
        <v>{'SheetId':'1deb9a6e-dc5a-4908-87cc-034ee9747e20','UId':'b12319f9-b486-4e3c-968f-635c2693280b','Col':7,'Row':18,'ColDynamic':7,'RowDynamic':21,'Format':'numberic','Value':'0','TargetCode':''}</v>
      </c>
    </row>
    <row r="325" spans="1:1" x14ac:dyDescent="0.2">
      <c r="A325" t="str">
        <f>CONCATENATE("{'SheetId':'1deb9a6e-dc5a-4908-87cc-034ee9747e20'",",","'UId':'740ad2fc-8f8c-4571-bfbb-d73a204a23fa'",",'Col':",COLUMN(BCDanhMucDauTu_06029!D19),",'Row':",ROW(BCDanhMucDauTu_06029!D19),",","'Format':'numberic'",",'Value':'",SUBSTITUTE(BCDanhMucDauTu_06029!D19,"'","\'"),"','TargetCode':''}")</f>
        <v>{'SheetId':'1deb9a6e-dc5a-4908-87cc-034ee9747e20','UId':'740ad2fc-8f8c-4571-bfbb-d73a204a23fa','Col':4,'Row':19,'Format':'numberic','Value':' ','TargetCode':''}</v>
      </c>
    </row>
    <row r="326" spans="1:1" x14ac:dyDescent="0.2">
      <c r="A326" t="str">
        <f>CONCATENATE("{'SheetId':'1deb9a6e-dc5a-4908-87cc-034ee9747e20'",",","'UId':'41643327-c3cb-4259-acbc-d10c8c939580'",",'Col':",COLUMN(BCDanhMucDauTu_06029!E19),",'Row':",ROW(BCDanhMucDauTu_06029!E19),",","'Format':'numberic'",",'Value':'",SUBSTITUTE(BCDanhMucDauTu_06029!E19,"'","\'"),"','TargetCode':''}")</f>
        <v>{'SheetId':'1deb9a6e-dc5a-4908-87cc-034ee9747e20','UId':'41643327-c3cb-4259-acbc-d10c8c939580','Col':5,'Row':19,'Format':'numberic','Value':' ','TargetCode':''}</v>
      </c>
    </row>
    <row r="327" spans="1:1" x14ac:dyDescent="0.2">
      <c r="A327" t="str">
        <f>CONCATENATE("{'SheetId':'1deb9a6e-dc5a-4908-87cc-034ee9747e20'",",","'UId':'d007d564-0a98-45f4-94c4-a2e4056245bc'",",'Col':",COLUMN(BCDanhMucDauTu_06029!F19),",'Row':",ROW(BCDanhMucDauTu_06029!F19),",","'Format':'numberic'",",'Value':'",SUBSTITUTE(BCDanhMucDauTu_06029!F19,"'","\'"),"','TargetCode':''}")</f>
        <v>{'SheetId':'1deb9a6e-dc5a-4908-87cc-034ee9747e20','UId':'d007d564-0a98-45f4-94c4-a2e4056245bc','Col':6,'Row':19,'Format':'numberic','Value':'0','TargetCode':''}</v>
      </c>
    </row>
    <row r="328" spans="1:1" x14ac:dyDescent="0.2">
      <c r="A328" t="str">
        <f>CONCATENATE("{'SheetId':'1deb9a6e-dc5a-4908-87cc-034ee9747e20'",",","'UId':'87b8e950-d5f9-45b4-8cfb-d8108dd16f8f'",",'Col':",COLUMN(BCDanhMucDauTu_06029!G19),",'Row':",ROW(BCDanhMucDauTu_06029!G19),",","'Format':'numberic'",",'Value':'",SUBSTITUTE(BCDanhMucDauTu_06029!G19,"'","\'"),"','TargetCode':''}")</f>
        <v>{'SheetId':'1deb9a6e-dc5a-4908-87cc-034ee9747e20','UId':'87b8e950-d5f9-45b4-8cfb-d8108dd16f8f','Col':7,'Row':19,'Format':'numberic','Value':'0','TargetCode':''}</v>
      </c>
    </row>
    <row r="329" spans="1:1" x14ac:dyDescent="0.2">
      <c r="A329" t="str">
        <f>CONCATENATE("{'SheetId':'1deb9a6e-dc5a-4908-87cc-034ee9747e20'",",","'UId':'70e2406f-94eb-466f-8d09-837ad44a449c'",",'Col':",COLUMN(BCDanhMucDauTu_06029!D20),",'Row':",ROW(BCDanhMucDauTu_06029!D20),",","'Format':'numberic'",",'Value':'",SUBSTITUTE(BCDanhMucDauTu_06029!D20,"'","\'"),"','TargetCode':''}")</f>
        <v>{'SheetId':'1deb9a6e-dc5a-4908-87cc-034ee9747e20','UId':'70e2406f-94eb-466f-8d09-837ad44a449c','Col':4,'Row':20,'Format':'numberic','Value':' ','TargetCode':''}</v>
      </c>
    </row>
    <row r="330" spans="1:1" x14ac:dyDescent="0.2">
      <c r="A330" t="str">
        <f>CONCATENATE("{'SheetId':'1deb9a6e-dc5a-4908-87cc-034ee9747e20'",",","'UId':'d0c68994-6723-45f4-a51b-ec4a1f1cb761'",",'Col':",COLUMN(BCDanhMucDauTu_06029!E20),",'Row':",ROW(BCDanhMucDauTu_06029!E20),",","'Format':'numberic'",",'Value':'",SUBSTITUTE(BCDanhMucDauTu_06029!E20,"'","\'"),"','TargetCode':''}")</f>
        <v>{'SheetId':'1deb9a6e-dc5a-4908-87cc-034ee9747e20','UId':'d0c68994-6723-45f4-a51b-ec4a1f1cb761','Col':5,'Row':20,'Format':'numberic','Value':' ','TargetCode':''}</v>
      </c>
    </row>
    <row r="331" spans="1:1" x14ac:dyDescent="0.2">
      <c r="A331" t="str">
        <f>CONCATENATE("{'SheetId':'1deb9a6e-dc5a-4908-87cc-034ee9747e20'",",","'UId':'6c78638c-c601-49bf-a9e5-d48c4258eadd'",",'Col':",COLUMN(BCDanhMucDauTu_06029!F20),",'Row':",ROW(BCDanhMucDauTu_06029!F20),",","'Format':'numberic'",",'Value':'",SUBSTITUTE(BCDanhMucDauTu_06029!F20,"'","\'"),"','TargetCode':''}")</f>
        <v>{'SheetId':'1deb9a6e-dc5a-4908-87cc-034ee9747e20','UId':'6c78638c-c601-49bf-a9e5-d48c4258eadd','Col':6,'Row':20,'Format':'numberic','Value':' ','TargetCode':''}</v>
      </c>
    </row>
    <row r="332" spans="1:1" x14ac:dyDescent="0.2">
      <c r="A332" t="str">
        <f>CONCATENATE("{'SheetId':'1deb9a6e-dc5a-4908-87cc-034ee9747e20'",",","'UId':'bb82eed3-a7c3-4954-be20-20a9717d4026'",",'Col':",COLUMN(BCDanhMucDauTu_06029!G20),",'Row':",ROW(BCDanhMucDauTu_06029!G20),",","'Format':'numberic'",",'Value':'",SUBSTITUTE(BCDanhMucDauTu_06029!G20,"'","\'"),"','TargetCode':''}")</f>
        <v>{'SheetId':'1deb9a6e-dc5a-4908-87cc-034ee9747e20','UId':'bb82eed3-a7c3-4954-be20-20a9717d4026','Col':7,'Row':20,'Format':'numberic','Value':' ','TargetCode':''}</v>
      </c>
    </row>
    <row r="333" spans="1:1" x14ac:dyDescent="0.2">
      <c r="A333" t="str">
        <f>CONCATENATE("{'SheetId':'1deb9a6e-dc5a-4908-87cc-034ee9747e20'",",","'UId':'4fe6fd2f-049f-4c3b-a78b-58fd08d62d7d'",",'Col':",COLUMN(BCDanhMucDauTu_06029!A29),",'Row':",ROW(BCDanhMucDauTu_06029!A29),",","'ColDynamic':",COLUMN(BCDanhMucDauTu_06029!A32),",","'RowDynamic':",ROW(BCDanhMucDauTu_06029!A32),",","'Format':'numberic'",",'Value':'",SUBSTITUTE(BCDanhMucDauTu_06029!A29,"'","\'"),"','TargetCode':''}")</f>
        <v>{'SheetId':'1deb9a6e-dc5a-4908-87cc-034ee9747e20','UId':'4fe6fd2f-049f-4c3b-a78b-58fd08d62d7d','Col':1,'Row':29,'ColDynamic':1,'RowDynamic':32,'Format':'numberic','Value':' ','TargetCode':''}</v>
      </c>
    </row>
    <row r="334" spans="1:1" x14ac:dyDescent="0.2">
      <c r="A334" t="str">
        <f>CONCATENATE("{'SheetId':'1deb9a6e-dc5a-4908-87cc-034ee9747e20'",",","'UId':'21737fa5-5263-466a-9802-c554ec94ffeb'",",'Col':",COLUMN(BCDanhMucDauTu_06029!B29),",'Row':",ROW(BCDanhMucDauTu_06029!B29),",","'ColDynamic':",COLUMN(BCDanhMucDauTu_06029!B32),",","'RowDynamic':",ROW(BCDanhMucDauTu_06029!B32),",","'Format':'string'",",'Value':'",SUBSTITUTE(BCDanhMucDauTu_06029!B29,"'","\'"),"','TargetCode':''}")</f>
        <v>{'SheetId':'1deb9a6e-dc5a-4908-87cc-034ee9747e20','UId':'21737fa5-5263-466a-9802-c554ec94ffeb','Col':2,'Row':29,'ColDynamic':2,'RowDynamic':32,'Format':'string','Value':'Tổng','TargetCode':''}</v>
      </c>
    </row>
    <row r="335" spans="1:1" x14ac:dyDescent="0.2">
      <c r="A335" t="str">
        <f>CONCATENATE("{'SheetId':'1deb9a6e-dc5a-4908-87cc-034ee9747e20'",",","'UId':'b1780ae8-e3e9-4d68-b8e3-06dc22233b5c'",",'Col':",COLUMN(BCDanhMucDauTu_06029!C29),",'Row':",ROW(BCDanhMucDauTu_06029!C29),",","'ColDynamic':",COLUMN(BCDanhMucDauTu_06029!C32),",","'RowDynamic':",ROW(BCDanhMucDauTu_06029!C32),",","'Format':'numberic'",",'Value':'",SUBSTITUTE(BCDanhMucDauTu_06029!C29,"'","\'"),"','TargetCode':''}")</f>
        <v>{'SheetId':'1deb9a6e-dc5a-4908-87cc-034ee9747e20','UId':'b1780ae8-e3e9-4d68-b8e3-06dc22233b5c','Col':3,'Row':29,'ColDynamic':3,'RowDynamic':32,'Format':'numberic','Value':'2257','TargetCode':''}</v>
      </c>
    </row>
    <row r="336" spans="1:1" x14ac:dyDescent="0.2">
      <c r="A336" t="str">
        <f>CONCATENATE("{'SheetId':'1deb9a6e-dc5a-4908-87cc-034ee9747e20'",",","'UId':'fd0c415a-d2bc-42ee-b389-414f8400dae8'",",'Col':",COLUMN(BCDanhMucDauTu_06029!D29),",'Row':",ROW(BCDanhMucDauTu_06029!D29),",","'ColDynamic':",COLUMN(BCDanhMucDauTu_06029!D32),",","'RowDynamic':",ROW(BCDanhMucDauTu_06029!D32),",","'Format':'numberic'",",'Value':'",SUBSTITUTE(BCDanhMucDauTu_06029!D29,"'","\'"),"','TargetCode':''}")</f>
        <v>{'SheetId':'1deb9a6e-dc5a-4908-87cc-034ee9747e20','UId':'fd0c415a-d2bc-42ee-b389-414f8400dae8','Col':4,'Row':29,'ColDynamic':4,'RowDynamic':32,'Format':'numberic','Value':' ','TargetCode':''}</v>
      </c>
    </row>
    <row r="337" spans="1:1" x14ac:dyDescent="0.2">
      <c r="A337" t="str">
        <f>CONCATENATE("{'SheetId':'1deb9a6e-dc5a-4908-87cc-034ee9747e20'",",","'UId':'816243e8-9c85-4ba1-805c-371f6b4844e4'",",'Col':",COLUMN(BCDanhMucDauTu_06029!E29),",'Row':",ROW(BCDanhMucDauTu_06029!E29),",","'ColDynamic':",COLUMN(BCDanhMucDauTu_06029!E32),",","'RowDynamic':",ROW(BCDanhMucDauTu_06029!E32),",","'Format':'numberic'",",'Value':'",SUBSTITUTE(BCDanhMucDauTu_06029!E29,"'","\'"),"','TargetCode':''}")</f>
        <v>{'SheetId':'1deb9a6e-dc5a-4908-87cc-034ee9747e20','UId':'816243e8-9c85-4ba1-805c-371f6b4844e4','Col':5,'Row':29,'ColDynamic':5,'RowDynamic':32,'Format':'numberic','Value':' ','TargetCode':''}</v>
      </c>
    </row>
    <row r="338" spans="1:1" x14ac:dyDescent="0.2">
      <c r="A338" t="str">
        <f>CONCATENATE("{'SheetId':'1deb9a6e-dc5a-4908-87cc-034ee9747e20'",",","'UId':'2efa8183-1804-400f-919b-54e0d328e017'",",'Col':",COLUMN(BCDanhMucDauTu_06029!F29),",'Row':",ROW(BCDanhMucDauTu_06029!F29),",","'ColDynamic':",COLUMN(BCDanhMucDauTu_06029!F32),",","'RowDynamic':",ROW(BCDanhMucDauTu_06029!F32),",","'Format':'numberic'",",'Value':'",SUBSTITUTE(BCDanhMucDauTu_06029!F29,"'","\'"),"','TargetCode':''}")</f>
        <v>{'SheetId':'1deb9a6e-dc5a-4908-87cc-034ee9747e20','UId':'2efa8183-1804-400f-919b-54e0d328e017','Col':6,'Row':29,'ColDynamic':6,'RowDynamic':32,'Format':'numberic','Value':'2523224248','TargetCode':''}</v>
      </c>
    </row>
    <row r="339" spans="1:1" x14ac:dyDescent="0.2">
      <c r="A339" t="str">
        <f>CONCATENATE("{'SheetId':'1deb9a6e-dc5a-4908-87cc-034ee9747e20'",",","'UId':'890ca93f-4ffa-4063-bc4e-3ca8427d321f'",",'Col':",COLUMN(BCDanhMucDauTu_06029!G29),",'Row':",ROW(BCDanhMucDauTu_06029!G29),",","'ColDynamic':",COLUMN(BCDanhMucDauTu_06029!G32),",","'RowDynamic':",ROW(BCDanhMucDauTu_06029!G32),",","'Format':'numberic'",",'Value':'",SUBSTITUTE(BCDanhMucDauTu_06029!G29,"'","\'"),"','TargetCode':''}")</f>
        <v>{'SheetId':'1deb9a6e-dc5a-4908-87cc-034ee9747e20','UId':'890ca93f-4ffa-4063-bc4e-3ca8427d321f','Col':7,'Row':29,'ColDynamic':7,'RowDynamic':32,'Format':'numberic','Value':'0.0215265019851247','TargetCode':''}</v>
      </c>
    </row>
    <row r="340" spans="1:1" x14ac:dyDescent="0.2">
      <c r="A340" t="str">
        <f>CONCATENATE("{'SheetId':'1deb9a6e-dc5a-4908-87cc-034ee9747e20'",",","'UId':'df249e66-a9ea-45a2-9c76-d51aecb2379d'",",'Col':",COLUMN(BCDanhMucDauTu_06029!D30),",'Row':",ROW(BCDanhMucDauTu_06029!D30),",","'Format':'numberic'",",'Value':'",SUBSTITUTE(BCDanhMucDauTu_06029!D30,"'","\'"),"','TargetCode':''}")</f>
        <v>{'SheetId':'1deb9a6e-dc5a-4908-87cc-034ee9747e20','UId':'df249e66-a9ea-45a2-9c76-d51aecb2379d','Col':4,'Row':30,'Format':'numberic','Value':' ','TargetCode':''}</v>
      </c>
    </row>
    <row r="341" spans="1:1" x14ac:dyDescent="0.2">
      <c r="A341" t="str">
        <f>CONCATENATE("{'SheetId':'1deb9a6e-dc5a-4908-87cc-034ee9747e20'",",","'UId':'a81df1b4-0c26-4bbd-9a9d-27dc4b538b2c'",",'Col':",COLUMN(BCDanhMucDauTu_06029!E30),",'Row':",ROW(BCDanhMucDauTu_06029!E30),",","'Format':'numberic'",",'Value':'",SUBSTITUTE(BCDanhMucDauTu_06029!E30,"'","\'"),"','TargetCode':''}")</f>
        <v>{'SheetId':'1deb9a6e-dc5a-4908-87cc-034ee9747e20','UId':'a81df1b4-0c26-4bbd-9a9d-27dc4b538b2c','Col':5,'Row':30,'Format':'numberic','Value':' ','TargetCode':''}</v>
      </c>
    </row>
    <row r="342" spans="1:1" x14ac:dyDescent="0.2">
      <c r="A342" t="str">
        <f>CONCATENATE("{'SheetId':'1deb9a6e-dc5a-4908-87cc-034ee9747e20'",",","'UId':'4a9e3616-ca24-464d-b5e2-89b07d4dab94'",",'Col':",COLUMN(BCDanhMucDauTu_06029!F30),",'Row':",ROW(BCDanhMucDauTu_06029!F30),",","'Format':'numberic'",",'Value':'",SUBSTITUTE(BCDanhMucDauTu_06029!F30,"'","\'"),"','TargetCode':''}")</f>
        <v>{'SheetId':'1deb9a6e-dc5a-4908-87cc-034ee9747e20','UId':'4a9e3616-ca24-464d-b5e2-89b07d4dab94','Col':6,'Row':30,'Format':'numberic','Value':' ','TargetCode':''}</v>
      </c>
    </row>
    <row r="343" spans="1:1" x14ac:dyDescent="0.2">
      <c r="A343" t="str">
        <f>CONCATENATE("{'SheetId':'1deb9a6e-dc5a-4908-87cc-034ee9747e20'",",","'UId':'4cbb5dbb-7a56-4367-b451-172c5d9fc088'",",'Col':",COLUMN(BCDanhMucDauTu_06029!G30),",'Row':",ROW(BCDanhMucDauTu_06029!G30),",","'Format':'numberic'",",'Value':'",SUBSTITUTE(BCDanhMucDauTu_06029!G30,"'","\'"),"','TargetCode':''}")</f>
        <v>{'SheetId':'1deb9a6e-dc5a-4908-87cc-034ee9747e20','UId':'4cbb5dbb-7a56-4367-b451-172c5d9fc088','Col':7,'Row':30,'Format':'numberic','Value':' ','TargetCode':''}</v>
      </c>
    </row>
    <row r="344" spans="1:1" x14ac:dyDescent="0.2">
      <c r="A344" t="str">
        <f>CONCATENATE("{'SheetId':'1deb9a6e-dc5a-4908-87cc-034ee9747e20'",",","'UId':'70357de6-0706-48a2-a361-da95bcaa1827'",",'Col':",COLUMN(BCDanhMucDauTu_06029!D31),",'Row':",ROW(BCDanhMucDauTu_06029!D31),",","'Format':'numberic'",",'Value':'",SUBSTITUTE(BCDanhMucDauTu_06029!D31,"'","\'"),"','TargetCode':''}")</f>
        <v>{'SheetId':'1deb9a6e-dc5a-4908-87cc-034ee9747e20','UId':'70357de6-0706-48a2-a361-da95bcaa1827','Col':4,'Row':31,'Format':'numberic','Value':' ','TargetCode':''}</v>
      </c>
    </row>
    <row r="345" spans="1:1" x14ac:dyDescent="0.2">
      <c r="A345" t="str">
        <f>CONCATENATE("{'SheetId':'1deb9a6e-dc5a-4908-87cc-034ee9747e20'",",","'UId':'4f148c59-190d-4dad-aff9-126f4ce81c6d'",",'Col':",COLUMN(BCDanhMucDauTu_06029!E31),",'Row':",ROW(BCDanhMucDauTu_06029!E31),",","'Format':'numberic'",",'Value':'",SUBSTITUTE(BCDanhMucDauTu_06029!E31,"'","\'"),"','TargetCode':''}")</f>
        <v>{'SheetId':'1deb9a6e-dc5a-4908-87cc-034ee9747e20','UId':'4f148c59-190d-4dad-aff9-126f4ce81c6d','Col':5,'Row':31,'Format':'numberic','Value':' ','TargetCode':''}</v>
      </c>
    </row>
    <row r="346" spans="1:1" x14ac:dyDescent="0.2">
      <c r="A346" t="str">
        <f>CONCATENATE("{'SheetId':'1deb9a6e-dc5a-4908-87cc-034ee9747e20'",",","'UId':'6ba9d2bf-7322-4bb6-be73-05a728f53c5a'",",'Col':",COLUMN(BCDanhMucDauTu_06029!F31),",'Row':",ROW(BCDanhMucDauTu_06029!F31),",","'Format':'numberic'",",'Value':'",SUBSTITUTE(BCDanhMucDauTu_06029!F31,"'","\'"),"','TargetCode':''}")</f>
        <v>{'SheetId':'1deb9a6e-dc5a-4908-87cc-034ee9747e20','UId':'6ba9d2bf-7322-4bb6-be73-05a728f53c5a','Col':6,'Row':31,'Format':'numberic','Value':'1791558244','TargetCode':''}</v>
      </c>
    </row>
    <row r="347" spans="1:1" x14ac:dyDescent="0.2">
      <c r="A347" t="str">
        <f>CONCATENATE("{'SheetId':'1deb9a6e-dc5a-4908-87cc-034ee9747e20'",",","'UId':'cad08826-aed0-458d-a3df-563ee1ca2782'",",'Col':",COLUMN(BCDanhMucDauTu_06029!G31),",'Row':",ROW(BCDanhMucDauTu_06029!G31),",","'Format':'numberic'",",'Value':'",SUBSTITUTE(BCDanhMucDauTu_06029!G31,"'","\'"),"','TargetCode':''}")</f>
        <v>{'SheetId':'1deb9a6e-dc5a-4908-87cc-034ee9747e20','UId':'cad08826-aed0-458d-a3df-563ee1ca2782','Col':7,'Row':31,'Format':'numberic','Value':'0.0152844053105868','TargetCode':''}</v>
      </c>
    </row>
    <row r="348" spans="1:1" x14ac:dyDescent="0.2">
      <c r="A348" t="str">
        <f>CONCATENATE("{'SheetId':'1deb9a6e-dc5a-4908-87cc-034ee9747e20'",",","'UId':'26452794-e0d2-44f2-8c51-7f5465fbf4cf'",",'Col':",COLUMN(BCDanhMucDauTu_06029!A33),",'Row':",ROW(BCDanhMucDauTu_06029!A33),",","'ColDynamic':",COLUMN(BCDanhMucDauTu_06029!A30),",","'RowDynamic':",ROW(BCDanhMucDauTu_06029!A30),",","'Format':'string'",",'Value':'",SUBSTITUTE(BCDanhMucDauTu_06029!A33,"'","\'"),"','TargetCode':''}")</f>
        <v>{'SheetId':'1deb9a6e-dc5a-4908-87cc-034ee9747e20','UId':'26452794-e0d2-44f2-8c51-7f5465fbf4cf','Col':1,'Row':33,'ColDynamic':1,'RowDynamic':30,'Format':'string','Value':' ','TargetCode':''}</v>
      </c>
    </row>
    <row r="349" spans="1:1" x14ac:dyDescent="0.2">
      <c r="A349" t="str">
        <f>CONCATENATE("{'SheetId':'1deb9a6e-dc5a-4908-87cc-034ee9747e20'",",","'UId':'9b14eff9-5e45-4cf1-9494-0604b89ed28b'",",'Col':",COLUMN(BCDanhMucDauTu_06029!B33),",'Row':",ROW(BCDanhMucDauTu_06029!B33),",","'ColDynamic':",COLUMN(BCDanhMucDauTu_06029!B30),",","'RowDynamic':",ROW(BCDanhMucDauTu_06029!B30),",","'Format':'string'",",'Value':'",SUBSTITUTE(BCDanhMucDauTu_06029!B33,"'","\'"),"','TargetCode':''}")</f>
        <v>{'SheetId':'1deb9a6e-dc5a-4908-87cc-034ee9747e20','UId':'9b14eff9-5e45-4cf1-9494-0604b89ed28b','Col':2,'Row':33,'ColDynamic':2,'RowDynamic':30,'Format':'string','Value':'Tiền gửi ngân hàng','TargetCode':''}</v>
      </c>
    </row>
    <row r="350" spans="1:1" x14ac:dyDescent="0.2">
      <c r="A350" t="str">
        <f>CONCATENATE("{'SheetId':'1deb9a6e-dc5a-4908-87cc-034ee9747e20'",",","'UId':'8d66f097-23e3-4ef9-8131-e5ac52c6b32f'",",'Col':",COLUMN(BCDanhMucDauTu_06029!C33),",'Row':",ROW(BCDanhMucDauTu_06029!C33),",","'ColDynamic':",COLUMN(BCDanhMucDauTu_06029!C30),",","'RowDynamic':",ROW(BCDanhMucDauTu_06029!C30),",","'Format':'string'",",'Value':'",SUBSTITUTE(BCDanhMucDauTu_06029!C33,"'","\'"),"','TargetCode':''}")</f>
        <v>{'SheetId':'1deb9a6e-dc5a-4908-87cc-034ee9747e20','UId':'8d66f097-23e3-4ef9-8131-e5ac52c6b32f','Col':3,'Row':33,'ColDynamic':3,'RowDynamic':30,'Format':'string','Value':'2260','TargetCode':''}</v>
      </c>
    </row>
    <row r="351" spans="1:1" x14ac:dyDescent="0.2">
      <c r="A351" t="str">
        <f>CONCATENATE("{'SheetId':'1deb9a6e-dc5a-4908-87cc-034ee9747e20'",",","'UId':'ead9614a-658c-4220-bedf-ca1bfba113ca'",",'Col':",COLUMN(BCDanhMucDauTu_06029!D33),",'Row':",ROW(BCDanhMucDauTu_06029!D33),",","'ColDynamic':",COLUMN(BCDanhMucDauTu_06029!D30),",","'RowDynamic':",ROW(BCDanhMucDauTu_06029!D30),",","'Format':'numberic'",",'Value':'",SUBSTITUTE(BCDanhMucDauTu_06029!D33,"'","\'"),"','TargetCode':''}")</f>
        <v>{'SheetId':'1deb9a6e-dc5a-4908-87cc-034ee9747e20','UId':'ead9614a-658c-4220-bedf-ca1bfba113ca','Col':4,'Row':33,'ColDynamic':4,'RowDynamic':30,'Format':'numberic','Value':' ','TargetCode':''}</v>
      </c>
    </row>
    <row r="352" spans="1:1" x14ac:dyDescent="0.2">
      <c r="A352" t="str">
        <f>CONCATENATE("{'SheetId':'1deb9a6e-dc5a-4908-87cc-034ee9747e20'",",","'UId':'4fdfc09c-5e5b-40ad-b617-c48d140e6fbc'",",'Col':",COLUMN(BCDanhMucDauTu_06029!E33),",'Row':",ROW(BCDanhMucDauTu_06029!E33),",","'ColDynamic':",COLUMN(BCDanhMucDauTu_06029!E30),",","'RowDynamic':",ROW(BCDanhMucDauTu_06029!E30),",","'Format':'numberic'",",'Value':'",SUBSTITUTE(BCDanhMucDauTu_06029!E33,"'","\'"),"','TargetCode':''}")</f>
        <v>{'SheetId':'1deb9a6e-dc5a-4908-87cc-034ee9747e20','UId':'4fdfc09c-5e5b-40ad-b617-c48d140e6fbc','Col':5,'Row':33,'ColDynamic':5,'RowDynamic':30,'Format':'numberic','Value':' ','TargetCode':''}</v>
      </c>
    </row>
    <row r="353" spans="1:1" x14ac:dyDescent="0.2">
      <c r="A353" t="str">
        <f>CONCATENATE("{'SheetId':'1deb9a6e-dc5a-4908-87cc-034ee9747e20'",",","'UId':'ba8351a8-8ef9-4c39-b20c-9e499c7302c4'",",'Col':",COLUMN(BCDanhMucDauTu_06029!F33),",'Row':",ROW(BCDanhMucDauTu_06029!F33),",","'ColDynamic':",COLUMN(BCDanhMucDauTu_06029!F30),",","'RowDynamic':",ROW(BCDanhMucDauTu_06029!F30),",","'Format':'numberic'",",'Value':'",SUBSTITUTE(BCDanhMucDauTu_06029!F33,"'","\'"),"','TargetCode':''}")</f>
        <v>{'SheetId':'1deb9a6e-dc5a-4908-87cc-034ee9747e20','UId':'ba8351a8-8ef9-4c39-b20c-9e499c7302c4','Col':6,'Row':33,'ColDynamic':6,'RowDynamic':30,'Format':'numberic','Value':'99900000000','TargetCode':''}</v>
      </c>
    </row>
    <row r="354" spans="1:1" x14ac:dyDescent="0.2">
      <c r="A354" t="str">
        <f>CONCATENATE("{'SheetId':'1deb9a6e-dc5a-4908-87cc-034ee9747e20'",",","'UId':'20aec549-2649-4108-8c50-4ff697541fea'",",'Col':",COLUMN(BCDanhMucDauTu_06029!G33),",'Row':",ROW(BCDanhMucDauTu_06029!G33),",","'ColDynamic':",COLUMN(BCDanhMucDauTu_06029!G30),",","'RowDynamic':",ROW(BCDanhMucDauTu_06029!G30),",","'Format':'numberic'",",'Value':'",SUBSTITUTE(BCDanhMucDauTu_06029!G33,"'","\'"),"','TargetCode':''}")</f>
        <v>{'SheetId':'1deb9a6e-dc5a-4908-87cc-034ee9747e20','UId':'20aec549-2649-4108-8c50-4ff697541fea','Col':7,'Row':33,'ColDynamic':7,'RowDynamic':30,'Format':'numberic','Value':'0.852281579815398','TargetCode':''}</v>
      </c>
    </row>
    <row r="355" spans="1:1" x14ac:dyDescent="0.2">
      <c r="A355" t="str">
        <f>CONCATENATE("{'SheetId':'1deb9a6e-dc5a-4908-87cc-034ee9747e20'",",","'UId':'c94d94d7-01a6-4c24-95e6-4f83c62d0567'",",'Col':",COLUMN(BCDanhMucDauTu_06029!A35),",'Row':",ROW(BCDanhMucDauTu_06029!A35),",","'ColDynamic':",COLUMN(BCDanhMucDauTu_06029!A32),",","'RowDynamic':",ROW(BCDanhMucDauTu_06029!A32),",","'Format':'string'",",'Value':'",SUBSTITUTE(BCDanhMucDauTu_06029!A35,"'","\'"),"','TargetCode':''}")</f>
        <v>{'SheetId':'1deb9a6e-dc5a-4908-87cc-034ee9747e20','UId':'c94d94d7-01a6-4c24-95e6-4f83c62d0567','Col':1,'Row':35,'ColDynamic':1,'RowDynamic':32,'Format':'string','Value':' ','TargetCode':''}</v>
      </c>
    </row>
    <row r="356" spans="1:1" x14ac:dyDescent="0.2">
      <c r="A356" t="str">
        <f>CONCATENATE("{'SheetId':'1deb9a6e-dc5a-4908-87cc-034ee9747e20'",",","'UId':'333b59bf-d7bf-4903-a769-681773c5c1d6'",",'Col':",COLUMN(BCDanhMucDauTu_06029!B35),",'Row':",ROW(BCDanhMucDauTu_06029!B35),",","'ColDynamic':",COLUMN(BCDanhMucDauTu_06029!B32),",","'RowDynamic':",ROW(BCDanhMucDauTu_06029!B32),",","'Format':'string'",",'Value':'",SUBSTITUTE(BCDanhMucDauTu_06029!B35,"'","\'"),"','TargetCode':''}")</f>
        <v>{'SheetId':'1deb9a6e-dc5a-4908-87cc-034ee9747e20','UId':'333b59bf-d7bf-4903-a769-681773c5c1d6','Col':2,'Row':35,'ColDynamic':2,'RowDynamic':32,'Format':'string','Value':'Chứng chỉ tiền gửi ','TargetCode':''}</v>
      </c>
    </row>
    <row r="357" spans="1:1" x14ac:dyDescent="0.2">
      <c r="A357" t="str">
        <f>CONCATENATE("{'SheetId':'1deb9a6e-dc5a-4908-87cc-034ee9747e20'",",","'UId':'70dcb08c-d0c0-43e8-87c7-cb83b1736902'",",'Col':",COLUMN(BCDanhMucDauTu_06029!C35),",'Row':",ROW(BCDanhMucDauTu_06029!C35),",","'ColDynamic':",COLUMN(BCDanhMucDauTu_06029!C32),",","'RowDynamic':",ROW(BCDanhMucDauTu_06029!C32),",","'Format':'string'",",'Value':'",SUBSTITUTE(BCDanhMucDauTu_06029!C35,"'","\'"),"','TargetCode':''}")</f>
        <v>{'SheetId':'1deb9a6e-dc5a-4908-87cc-034ee9747e20','UId':'70dcb08c-d0c0-43e8-87c7-cb83b1736902','Col':3,'Row':35,'ColDynamic':3,'RowDynamic':32,'Format':'string','Value':'2261.1','TargetCode':''}</v>
      </c>
    </row>
    <row r="358" spans="1:1" x14ac:dyDescent="0.2">
      <c r="A358" t="str">
        <f>CONCATENATE("{'SheetId':'1deb9a6e-dc5a-4908-87cc-034ee9747e20'",",","'UId':'b98b0710-edbe-464f-91cc-a50943b92e53'",",'Col':",COLUMN(BCDanhMucDauTu_06029!D35),",'Row':",ROW(BCDanhMucDauTu_06029!D35),",","'ColDynamic':",COLUMN(BCDanhMucDauTu_06029!D32),",","'RowDynamic':",ROW(BCDanhMucDauTu_06029!D32),",","'Format':'numberic'",",'Value':'",SUBSTITUTE(BCDanhMucDauTu_06029!D35,"'","\'"),"','TargetCode':''}")</f>
        <v>{'SheetId':'1deb9a6e-dc5a-4908-87cc-034ee9747e20','UId':'b98b0710-edbe-464f-91cc-a50943b92e53','Col':4,'Row':35,'ColDynamic':4,'RowDynamic':32,'Format':'numberic','Value':' ','TargetCode':''}</v>
      </c>
    </row>
    <row r="359" spans="1:1" x14ac:dyDescent="0.2">
      <c r="A359" t="str">
        <f>CONCATENATE("{'SheetId':'1deb9a6e-dc5a-4908-87cc-034ee9747e20'",",","'UId':'1e5e338d-e8d3-484c-a931-f154e681f9d1'",",'Col':",COLUMN(BCDanhMucDauTu_06029!E35),",'Row':",ROW(BCDanhMucDauTu_06029!E35),",","'ColDynamic':",COLUMN(BCDanhMucDauTu_06029!E32),",","'RowDynamic':",ROW(BCDanhMucDauTu_06029!E32),",","'Format':'numberic'",",'Value':'",SUBSTITUTE(BCDanhMucDauTu_06029!E35,"'","\'"),"','TargetCode':''}")</f>
        <v>{'SheetId':'1deb9a6e-dc5a-4908-87cc-034ee9747e20','UId':'1e5e338d-e8d3-484c-a931-f154e681f9d1','Col':5,'Row':35,'ColDynamic':5,'RowDynamic':32,'Format':'numberic','Value':' ','TargetCode':''}</v>
      </c>
    </row>
    <row r="360" spans="1:1" x14ac:dyDescent="0.2">
      <c r="A360" t="str">
        <f>CONCATENATE("{'SheetId':'1deb9a6e-dc5a-4908-87cc-034ee9747e20'",",","'UId':'f0171a12-b46c-408e-9769-0674783f4494'",",'Col':",COLUMN(BCDanhMucDauTu_06029!F35),",'Row':",ROW(BCDanhMucDauTu_06029!F35),",","'ColDynamic':",COLUMN(BCDanhMucDauTu_06029!F32),",","'RowDynamic':",ROW(BCDanhMucDauTu_06029!F32),",","'Format':'numberic'",",'Value':'",SUBSTITUTE(BCDanhMucDauTu_06029!F35,"'","\'"),"','TargetCode':''}")</f>
        <v>{'SheetId':'1deb9a6e-dc5a-4908-87cc-034ee9747e20','UId':'f0171a12-b46c-408e-9769-0674783f4494','Col':6,'Row':35,'ColDynamic':6,'RowDynamic':32,'Format':'numberic','Value':'13000000000','TargetCode':''}</v>
      </c>
    </row>
    <row r="361" spans="1:1" x14ac:dyDescent="0.2">
      <c r="A361" t="str">
        <f>CONCATENATE("{'SheetId':'1deb9a6e-dc5a-4908-87cc-034ee9747e20'",",","'UId':'123dfcbf-9d8f-4865-9abd-67aef0fb2ded'",",'Col':",COLUMN(BCDanhMucDauTu_06029!G35),",'Row':",ROW(BCDanhMucDauTu_06029!G35),",","'ColDynamic':",COLUMN(BCDanhMucDauTu_06029!G32),",","'RowDynamic':",ROW(BCDanhMucDauTu_06029!G32),",","'Format':'numberic'",",'Value':'",SUBSTITUTE(BCDanhMucDauTu_06029!G35,"'","\'"),"','TargetCode':''}")</f>
        <v>{'SheetId':'1deb9a6e-dc5a-4908-87cc-034ee9747e20','UId':'123dfcbf-9d8f-4865-9abd-67aef0fb2ded','Col':7,'Row':35,'ColDynamic':7,'RowDynamic':32,'Format':'numberic','Value':'0.110907512888891','TargetCode':''}</v>
      </c>
    </row>
    <row r="362" spans="1:1" x14ac:dyDescent="0.2">
      <c r="A362" t="str">
        <f>CONCATENATE("{'SheetId':'1deb9a6e-dc5a-4908-87cc-034ee9747e20'",",","'UId':'61c7d7e9-4c4a-4062-8012-4877345d4ca2'",",'Col':",COLUMN(BCDanhMucDauTu_06029!D36),",'Row':",ROW(BCDanhMucDauTu_06029!D36),",","'Format':'numberic'",",'Value':'",SUBSTITUTE(BCDanhMucDauTu_06029!D36,"'","\'"),"','TargetCode':''}")</f>
        <v>{'SheetId':'1deb9a6e-dc5a-4908-87cc-034ee9747e20','UId':'61c7d7e9-4c4a-4062-8012-4877345d4ca2','Col':4,'Row':36,'Format':'numberic','Value':' ','TargetCode':''}</v>
      </c>
    </row>
    <row r="363" spans="1:1" x14ac:dyDescent="0.2">
      <c r="A363" t="str">
        <f>CONCATENATE("{'SheetId':'1deb9a6e-dc5a-4908-87cc-034ee9747e20'",",","'UId':'55eb1cfc-48db-45d7-badc-9126702dbaca'",",'Col':",COLUMN(BCDanhMucDauTu_06029!E36),",'Row':",ROW(BCDanhMucDauTu_06029!E36),",","'Format':'numberic'",",'Value':'",SUBSTITUTE(BCDanhMucDauTu_06029!E36,"'","\'"),"','TargetCode':''}")</f>
        <v>{'SheetId':'1deb9a6e-dc5a-4908-87cc-034ee9747e20','UId':'55eb1cfc-48db-45d7-badc-9126702dbaca','Col':5,'Row':36,'Format':'numberic','Value':' ','TargetCode':''}</v>
      </c>
    </row>
    <row r="364" spans="1:1" x14ac:dyDescent="0.2">
      <c r="A364" t="str">
        <f>CONCATENATE("{'SheetId':'1deb9a6e-dc5a-4908-87cc-034ee9747e20'",",","'UId':'0b0a71cf-8b1c-4a88-a170-2b7251d20ffa'",",'Col':",COLUMN(BCDanhMucDauTu_06029!F36),",'Row':",ROW(BCDanhMucDauTu_06029!F36),",","'Format':'numberic'",",'Value':'",SUBSTITUTE(BCDanhMucDauTu_06029!F36,"'","\'"),"','TargetCode':''}")</f>
        <v>{'SheetId':'1deb9a6e-dc5a-4908-87cc-034ee9747e20','UId':'0b0a71cf-8b1c-4a88-a170-2b7251d20ffa','Col':6,'Row':36,'Format':'numberic','Value':'114691558244','TargetCode':''}</v>
      </c>
    </row>
    <row r="365" spans="1:1" x14ac:dyDescent="0.2">
      <c r="A365" t="str">
        <f>CONCATENATE("{'SheetId':'1deb9a6e-dc5a-4908-87cc-034ee9747e20'",",","'UId':'3ec63538-3a98-477e-b957-0e4550274988'",",'Col':",COLUMN(BCDanhMucDauTu_06029!G36),",'Row':",ROW(BCDanhMucDauTu_06029!G36),",","'Format':'numberic'",",'Value':'",SUBSTITUTE(BCDanhMucDauTu_06029!G36,"'","\'"),"','TargetCode':''}")</f>
        <v>{'SheetId':'1deb9a6e-dc5a-4908-87cc-034ee9747e20','UId':'3ec63538-3a98-477e-b957-0e4550274988','Col':7,'Row':36,'Format':'numberic','Value':'0.978473498014875','TargetCode':''}</v>
      </c>
    </row>
    <row r="366" spans="1:1" x14ac:dyDescent="0.2">
      <c r="A366" t="str">
        <f>CONCATENATE("{'SheetId':'1deb9a6e-dc5a-4908-87cc-034ee9747e20'",",","'UId':'b7e2b881-7166-4008-81ef-36fa655ba0d3'",",'Col':",COLUMN(BCDanhMucDauTu_06029!D37),",'Row':",ROW(BCDanhMucDauTu_06029!D37),",","'Format':'numberic'",",'Value':'",SUBSTITUTE(BCDanhMucDauTu_06029!D37,"'","\'"),"','TargetCode':''}")</f>
        <v>{'SheetId':'1deb9a6e-dc5a-4908-87cc-034ee9747e20','UId':'b7e2b881-7166-4008-81ef-36fa655ba0d3','Col':4,'Row':37,'Format':'numberic','Value':' ','TargetCode':''}</v>
      </c>
    </row>
    <row r="367" spans="1:1" x14ac:dyDescent="0.2">
      <c r="A367" t="str">
        <f>CONCATENATE("{'SheetId':'1deb9a6e-dc5a-4908-87cc-034ee9747e20'",",","'UId':'b0198f8c-cffe-4d00-9816-22e0fa96124d'",",'Col':",COLUMN(BCDanhMucDauTu_06029!E37),",'Row':",ROW(BCDanhMucDauTu_06029!E37),",","'Format':'numberic'",",'Value':'",SUBSTITUTE(BCDanhMucDauTu_06029!E37,"'","\'"),"','TargetCode':''}")</f>
        <v>{'SheetId':'1deb9a6e-dc5a-4908-87cc-034ee9747e20','UId':'b0198f8c-cffe-4d00-9816-22e0fa96124d','Col':5,'Row':37,'Format':'numberic','Value':' ','TargetCode':''}</v>
      </c>
    </row>
    <row r="368" spans="1:1" x14ac:dyDescent="0.2">
      <c r="A368" t="str">
        <f>CONCATENATE("{'SheetId':'1deb9a6e-dc5a-4908-87cc-034ee9747e20'",",","'UId':'2a23d1c5-766a-4746-bd88-93015d1e4053'",",'Col':",COLUMN(BCDanhMucDauTu_06029!F37),",'Row':",ROW(BCDanhMucDauTu_06029!F37),",","'Format':'numberic'",",'Value':'",SUBSTITUTE(BCDanhMucDauTu_06029!F37,"'","\'"),"','TargetCode':''}")</f>
        <v>{'SheetId':'1deb9a6e-dc5a-4908-87cc-034ee9747e20','UId':'2a23d1c5-766a-4746-bd88-93015d1e4053','Col':6,'Row':37,'Format':'numberic','Value':'117214782492','TargetCode':''}</v>
      </c>
    </row>
    <row r="369" spans="1:1" x14ac:dyDescent="0.2">
      <c r="A369" t="str">
        <f>CONCATENATE("{'SheetId':'1deb9a6e-dc5a-4908-87cc-034ee9747e20'",",","'UId':'ca227d64-7ddf-4c5b-94c2-f07049f1a645'",",'Col':",COLUMN(BCDanhMucDauTu_06029!G37),",'Row':",ROW(BCDanhMucDauTu_06029!G37),",","'Format':'numberic'",",'Value':'",SUBSTITUTE(BCDanhMucDauTu_06029!G37,"'","\'"),"','TargetCode':''}")</f>
        <v>{'SheetId':'1deb9a6e-dc5a-4908-87cc-034ee9747e20','UId':'ca227d64-7ddf-4c5b-94c2-f07049f1a645','Col':7,'Row':37,'Format':'numberic','Value':'1','TargetCode':''}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{'SheetId':'eea37401-614e-480f-bf0c-66e62a21c940','UId':'8fe4c321-a5c4-4a50-a26e-af5571876426','Col':4,'Row':3,'Format':'numberic','Value':'0.00900241181753168','TargetCode':''}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{'SheetId':'eea37401-614e-480f-bf0c-66e62a21c940','UId':'e505df99-52a5-4046-b588-70e17a64bc04','Col':5,'Row':3,'Format':'numberic','Value':'0.00900245611527776','TargetCode':''}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{'SheetId':'eea37401-614e-480f-bf0c-66e62a21c940','UId':'906b49c2-3105-44f5-a32d-07590223a8f2','Col':4,'Row':4,'Format':'numberic','Value':'0.00305391165649163','TargetCode':''}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{'SheetId':'eea37401-614e-480f-bf0c-66e62a21c940','UId':'1292eb8e-a778-4ce5-ab53-509a4c8a9832','Col':5,'Row':4,'Format':'numberic','Value':'0.00316657594038488','TargetCode':''}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{'SheetId':'eea37401-614e-480f-bf0c-66e62a21c940','UId':'043b7f89-a817-4764-b06f-cc2a71ce03b0','Col':4,'Row':5,'Format':'numberic','Value':'0.00488547257274015','TargetCode':''}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{'SheetId':'eea37401-614e-480f-bf0c-66e62a21c940','UId':'99e0f9cc-8606-43f9-8ce6-a58dc892af79','Col':5,'Row':5,'Format':'numberic','Value':'0.00506614110249495','TargetCode':''}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{'SheetId':'eea37401-614e-480f-bf0c-66e62a21c940','UId':'5a5a30c0-7249-46cc-a3d5-6518c7410f2b','Col':4,'Row':6,'Format':'numberic','Value':'0.00137267743440911','TargetCode':''}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{'SheetId':'eea37401-614e-480f-bf0c-66e62a21c940','UId':'b6bb9469-63ab-4fda-88bd-7b1865b669bf','Col':5,'Row':6,'Format':'numberic','Value':'0.00142098034813284','TargetCode':''}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{'SheetId':'eea37401-614e-480f-bf0c-66e62a21c940','UId':'e3f08122-3427-41af-b11b-1a46844a64fc','Col':4,'Row':9,'Format':'numberic','Value':'0.00157215529291718','TargetCode':''}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{'SheetId':'eea37401-614e-480f-bf0c-66e62a21c940','UId':'9e68654a-171d-4fbe-8c69-6a6d18753f97','Col':5,'Row':9,'Format':'numberic','Value':'0.0016302948036991','TargetCode':''}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{'SheetId':'eea37401-614e-480f-bf0c-66e62a21c940','UId':'01528f3a-d80f-403f-9e7e-01c54429c341','Col':4,'Row':10,'Format':'numberic','Value':'0.0200428503518685','TargetCode':''}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{'SheetId':'eea37401-614e-480f-bf0c-66e62a21c940','UId':'2e9dd82c-3e13-4dfb-9508-7eb62f82b7a5','Col':5,'Row':10,'Format':'numberic','Value':'0.0204671252787498','TargetCode':''}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{'SheetId':'eea37401-614e-480f-bf0c-66e62a21c940','UId':'e04710a4-564b-4804-a3c9-8b96b736ccd0','Col':4,'Row':11,'Format':'numberic','Value':'0.0567722744664539','TargetCode':''}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{'SheetId':'eea37401-614e-480f-bf0c-66e62a21c940','UId':'0421496e-49be-42f6-bd5e-4ff79e46d605','Col':5,'Row':11,'Format':'numberic','Value':'0.113214916923549','TargetCode':''}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 ','TargetCode':''}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 ','TargetCode':''}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{'SheetId':'eea37401-614e-480f-bf0c-66e62a21c940','UId':'759e81e7-6be1-448f-8880-c7fb179e0f97','Col':4,'Row':14,'Format':'numberic','Value':'100061272100','TargetCode':''}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{'SheetId':'eea37401-614e-480f-bf0c-66e62a21c940','UId':'d55f381c-544c-4c22-a6c9-f44d9ae2c1ab','Col':5,'Row':14,'Format':'numberic','Value':'100362218400','TargetCode':''}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{'SheetId':'eea37401-614e-480f-bf0c-66e62a21c940','UId':'5b9de7f0-70a7-42bf-94c8-d94c81c70e42','Col':4,'Row':15,'Format':'numberic','Value':'100061272100','TargetCode':''}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{'SheetId':'eea37401-614e-480f-bf0c-66e62a21c940','UId':'85d68133-b410-4986-a2ae-00da0ca256bd','Col':5,'Row':15,'Format':'numberic','Value':'100362218400','TargetCode':''}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{'SheetId':'eea37401-614e-480f-bf0c-66e62a21c940','UId':'31f6ac2c-5e3e-4a12-b200-cf5f834a027b','Col':4,'Row':16,'Format':'numberic','Value':'10006127.21','TargetCode':''}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{'SheetId':'eea37401-614e-480f-bf0c-66e62a21c940','UId':'e12c39c4-7956-414a-b632-d0af1c2ab599','Col':5,'Row':16,'Format':'numberic','Value':'10036221.84','TargetCode':''}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{'SheetId':'eea37401-614e-480f-bf0c-66e62a21c940','UId':'b08c24e4-4516-482b-a697-9d62ff87afcf','Col':4,'Row':17,'Format':'numberic','Value':'-39081300','TargetCode':''}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{'SheetId':'eea37401-614e-480f-bf0c-66e62a21c940','UId':'a7ccfa80-7e7d-4308-b36d-abc719c80bf3','Col':5,'Row':17,'Format':'numberic','Value':'-300946300','TargetCode':''}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{'SheetId':'eea37401-614e-480f-bf0c-66e62a21c940','UId':'e8ec4ef9-08e4-4e39-8477-ae21a99e8959','Col':4,'Row':18,'Format':'numberic','Value':'0','TargetCode':''}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{'SheetId':'eea37401-614e-480f-bf0c-66e62a21c940','UId':'dde8a5b2-e9c7-4f1b-a63c-0174479280ef','Col':5,'Row':18,'Format':'numberic','Value':'1768.36','TargetCode':''}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{'SheetId':'eea37401-614e-480f-bf0c-66e62a21c940','UId':'12f0bb36-f2e3-462a-b5c8-133ec8de4536','Col':5,'Row':19,'Format':'numberic','Value':'17683600','TargetCode':''}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{'SheetId':'eea37401-614e-480f-bf0c-66e62a21c940','UId':'99c017fe-183e-4244-a2e8-3180fad52922','Col':4,'Row':20,'Format':'numberic','Value':'-3908.13','TargetCode':''}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{'SheetId':'eea37401-614e-480f-bf0c-66e62a21c940','UId':'b3b6a8fb-5b81-4dc7-b0e6-531f207f2848','Col':5,'Row':20,'Format':'numberic','Value':'-31862.99','TargetCode':''}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{'SheetId':'eea37401-614e-480f-bf0c-66e62a21c940','UId':'d7299fb4-5fbd-49ea-a765-7a162fd18f1e','Col':4,'Row':21,'Format':'numberic','Value':'-39081300','TargetCode':''}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{'SheetId':'eea37401-614e-480f-bf0c-66e62a21c940','UId':'15c659ac-ac36-4f95-b662-8fcd6067cf35','Col':5,'Row':21,'Format':'numberic','Value':'-318629900','TargetCode':''}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{'SheetId':'eea37401-614e-480f-bf0c-66e62a21c940','UId':'232e2092-5dcd-464b-b1fe-07f27efe2d21','Col':4,'Row':22,'Format':'numberic','Value':'100022190800','TargetCode':''}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{'SheetId':'eea37401-614e-480f-bf0c-66e62a21c940','UId':'fa41f074-2315-4e28-81ff-52700c300177','Col':5,'Row':22,'Format':'numberic','Value':'100061272100','TargetCode':''}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{'SheetId':'eea37401-614e-480f-bf0c-66e62a21c940','UId':'d8289881-c7ab-468c-ad5d-bf473cb76780','Col':4,'Row':23,'Format':'numberic','Value':'100022190800','TargetCode':''}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{'SheetId':'eea37401-614e-480f-bf0c-66e62a21c940','UId':'994ed5e1-c943-4620-8991-d05a125691b0','Col':5,'Row':23,'Format':'numberic','Value':'100061272100','TargetCode':''}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{'SheetId':'eea37401-614e-480f-bf0c-66e62a21c940','UId':'7120d041-84df-4b71-aa97-9c53b5ab7f97','Col':4,'Row':24,'Format':'numberic','Value':'10002219.08','TargetCode':''}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{'SheetId':'eea37401-614e-480f-bf0c-66e62a21c940','UId':'ee5817e5-5c8c-481c-bd88-acd0b7e7eb64','Col':5,'Row':24,'Format':'numberic','Value':'10006127.21','TargetCode':''}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{'SheetId':'eea37401-614e-480f-bf0c-66e62a21c940','UId':'83b16c86-f622-444a-8fd4-b601d346c031','Col':4,'Row':25,'Format':'percentage','Value':'0.996042954100142','TargetCode':''}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{'SheetId':'eea37401-614e-480f-bf0c-66e62a21c940','UId':'6080a665-802c-4b21-ade4-e67d42c38ace','Col':5,'Row':25,'Format':'percentage','Value':'0.99565392593085','TargetCode':''}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{'SheetId':'eea37401-614e-480f-bf0c-66e62a21c940','UId':'dc7a563a-ad1d-4847-ad52-60ae8b13af41','Col':4,'Row':26,'Format':'percentage','Value':'0.9982','TargetCode':''}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{'SheetId':'eea37401-614e-480f-bf0c-66e62a21c940','UId':'c291a5ad-47fa-4a53-a5d4-2c97806fed49','Col':5,'Row':26,'Format':'percentage','Value':'0.9979','TargetCode':''}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{'SheetId':'eea37401-614e-480f-bf0c-66e62a21c940','UId':'71e817fa-136e-4e66-8e01-e228a752c25d','Col':4,'Row':27,'Format':'percentage','Value':'0.9957','TargetCode':''}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{'SheetId':'eea37401-614e-480f-bf0c-66e62a21c940','UId':'09a70799-3c67-42d0-9f37-8841480fa73f','Col':5,'Row':27,'Format':'percentage','Value':'0.9953','TargetCode':''}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{'SheetId':'eea37401-614e-480f-bf0c-66e62a21c940','UId':'19d7d32d-f72f-4744-9b80-66561ae1073a','Col':4,'Row':28,'Format':'numberic','Value':'122','TargetCode':''}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{'SheetId':'eea37401-614e-480f-bf0c-66e62a21c940','UId':'2c2fe24e-69d3-4ae8-a8c8-c603f2a4a32c','Col':5,'Row':28,'Format':'numberic','Value':'127','TargetCode':''}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{'SheetId':'eea37401-614e-480f-bf0c-66e62a21c940','UId':'507c37af-0901-43e1-8af6-f40112c246e3','Col':4,'Row':29,'Format':'numberic','Value':'11693.98','TargetCode':''}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{'SheetId':'eea37401-614e-480f-bf0c-66e62a21c940','UId':'bb1a5a18-9ac0-4a7c-9c34-d6fbecc14baf','Col':5,'Row':29,'Format':'numberic','Value':'11223','TargetCode':''}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c97cd9-6a3e-4653-842d-08ee60321d8a'",",","'UId':'8f7521fe-3f5a-440e-b2ec-d223d74a176a'",",'Col':",COLUMN(ThongKePhiGiaoDich_06145!A5),",'Row':",ROW(ThongKePhiGiaoDich_06145!A5),",","'ColDynamic':",COLUMN(ThongKePhiGiaoDich_06145!A4),",","'RowDynamic':",ROW(ThongKePhiGiaoDich_06145!A4),",","'Format':'string'",",'Value':'",SUBSTITUTE(ThongKePhiGiaoDich_06145!A5,"'","\'"),"','TargetCode':''}")</f>
        <v>{'SheetId':'b6c97cd9-6a3e-4653-842d-08ee60321d8a','UId':'8f7521fe-3f5a-440e-b2ec-d223d74a176a','Col':1,'Row':5,'ColDynamic':1,'RowDynamic':4,'Format':'string','Value':' ','TargetCode':''}</v>
      </c>
    </row>
    <row r="549" spans="1:1" x14ac:dyDescent="0.2">
      <c r="A549" t="str">
        <f>CONCATENATE("{'SheetId':'b6c97cd9-6a3e-4653-842d-08ee60321d8a'",",","'UId':'9a09da49-bfa1-43f6-8e3c-a9e310d89f9f'",",'Col':",COLUMN(ThongKePhiGiaoDich_06145!B5),",'Row':",ROW(ThongKePhiGiaoDich_06145!B5),",","'ColDynamic':",COLUMN(ThongKePhiGiaoDich_06145!B4),",","'RowDynamic':",ROW(ThongKePhiGiaoDich_06145!B4),",","'Format':'string'",",'Value':'",SUBSTITUTE(ThongKePhiGiaoDich_06145!B5,"'","\'"),"','TargetCode':''}")</f>
        <v>{'SheetId':'b6c97cd9-6a3e-4653-842d-08ee60321d8a','UId':'9a09da49-bfa1-43f6-8e3c-a9e310d89f9f','Col':2,'Row':5,'ColDynamic':2,'RowDynamic':4,'Format':'string','Value':'Tổng','TargetCode':''}</v>
      </c>
    </row>
    <row r="550" spans="1:1" x14ac:dyDescent="0.2">
      <c r="A550" t="str">
        <f>CONCATENATE("{'SheetId':'b6c97cd9-6a3e-4653-842d-08ee60321d8a'",",","'UId':'5bf2eb64-d2d1-4346-ade9-f8ca0f061670'",",'Col':",COLUMN(ThongKePhiGiaoDich_06145!C5),",'Row':",ROW(ThongKePhiGiaoDich_06145!C5),",","'ColDynamic':",COLUMN(ThongKePhiGiaoDich_06145!C4),",","'RowDynamic':",ROW(ThongKePhiGiaoDich_06145!C4),",","'Format':'string'",",'Value':'",SUBSTITUTE(ThongKePhiGiaoDich_06145!C5,"'","\'"),"','TargetCode':''}")</f>
        <v>{'SheetId':'b6c97cd9-6a3e-4653-842d-08ee60321d8a','UId':'5bf2eb64-d2d1-4346-ade9-f8ca0f061670','Col':3,'Row':5,'ColDynamic':3,'RowDynamic':4,'Format':'string','Value':' ','TargetCode':''}</v>
      </c>
    </row>
    <row r="551" spans="1:1" x14ac:dyDescent="0.2">
      <c r="A551" t="str">
        <f>CONCATENATE("{'SheetId':'b6c97cd9-6a3e-4653-842d-08ee60321d8a'",",","'UId':'4b12e2b0-24c9-4d01-b35a-5c9e2b4cdba0'",",'Col':",COLUMN(ThongKePhiGiaoDich_06145!D5),",'Row':",ROW(ThongKePhiGiaoDich_06145!D5),",","'ColDynamic':",COLUMN(ThongKePhiGiaoDich_06145!D4),",","'RowDynamic':",ROW(ThongKePhiGiaoDich_06145!D4),",","'Format':'numberic'",",'Value':'",SUBSTITUTE(ThongKePhiGiaoDich_06145!D5,"'","\'"),"','TargetCode':''}")</f>
        <v>{'SheetId':'b6c97cd9-6a3e-4653-842d-08ee60321d8a','UId':'4b12e2b0-24c9-4d01-b35a-5c9e2b4cdba0','Col':4,'Row':5,'ColDynamic':4,'RowDynamic':4,'Format':'numberic','Value':'','TargetCode':''}</v>
      </c>
    </row>
    <row r="552" spans="1:1" x14ac:dyDescent="0.2">
      <c r="A552" t="str">
        <f>CONCATENATE("{'SheetId':'b6c97cd9-6a3e-4653-842d-08ee60321d8a'",",","'UId':'8513cde9-c92a-4712-aacd-a19348d044a2'",",'Col':",COLUMN(ThongKePhiGiaoDich_06145!E5),",'Row':",ROW(ThongKePhiGiaoDich_06145!E5),",","'ColDynamic':",COLUMN(ThongKePhiGiaoDich_06145!E4),",","'RowDynamic':",ROW(ThongKePhiGiaoDich_06145!E4),",","'Format':'numberic'",",'Value':'",SUBSTITUTE(ThongKePhiGiaoDich_06145!E5,"'","\'"),"','TargetCode':''}")</f>
        <v>{'SheetId':'b6c97cd9-6a3e-4653-842d-08ee60321d8a','UId':'8513cde9-c92a-4712-aacd-a19348d044a2','Col':5,'Row':5,'ColDynamic':5,'RowDynamic':4,'Format':'numberic','Value':'','TargetCode':''}</v>
      </c>
    </row>
    <row r="553" spans="1:1" x14ac:dyDescent="0.2">
      <c r="A553" t="str">
        <f>CONCATENATE("{'SheetId':'b6c97cd9-6a3e-4653-842d-08ee60321d8a'",",","'UId':'00160a62-773d-4478-82dc-c623dc025586'",",'Col':",COLUMN(ThongKePhiGiaoDich_06145!F5),",'Row':",ROW(ThongKePhiGiaoDich_06145!F5),",","'ColDynamic':",COLUMN(ThongKePhiGiaoDich_06145!F4),",","'RowDynamic':",ROW(ThongKePhiGiaoDich_06145!F4),",","'Format':'numberic'",",'Value':'",SUBSTITUTE(ThongKePhiGiaoDich_06145!F5,"'","\'"),"','TargetCode':''}")</f>
        <v>{'SheetId':'b6c97cd9-6a3e-4653-842d-08ee60321d8a','UId':'00160a62-773d-4478-82dc-c623dc025586','Col':6,'Row':5,'ColDynamic':6,'RowDynamic':4,'Format':'numberic','Value':'','TargetCode':''}</v>
      </c>
    </row>
    <row r="554" spans="1:1" x14ac:dyDescent="0.2">
      <c r="A554" t="str">
        <f>CONCATENATE("{'SheetId':'b6c97cd9-6a3e-4653-842d-08ee60321d8a'",",","'UId':'cc9a5f6b-2adf-4a16-bd06-93d49af7eebc'",",'Col':",COLUMN(ThongKePhiGiaoDich_06145!G5),",'Row':",ROW(ThongKePhiGiaoDich_06145!G5),",","'ColDynamic':",COLUMN(ThongKePhiGiaoDich_06145!G4),",","'RowDynamic':",ROW(ThongKePhiGiaoDich_06145!G4),",","'Format':'numberic'",",'Value':'",SUBSTITUTE(ThongKePhiGiaoDich_06145!G5,"'","\'"),"','TargetCode':''}")</f>
        <v>{'SheetId':'b6c97cd9-6a3e-4653-842d-08ee60321d8a','UId':'cc9a5f6b-2adf-4a16-bd06-93d49af7eebc','Col':7,'Row':5,'ColDynamic':7,'RowDynamic':4,'Format':'numberic','Value':'','TargetCode':''}</v>
      </c>
    </row>
    <row r="555" spans="1:1" x14ac:dyDescent="0.2">
      <c r="A555" t="str">
        <f>CONCATENATE("{'SheetId':'b6c97cd9-6a3e-4653-842d-08ee60321d8a'",",","'UId':'b4874b2d-a53a-419f-9821-bdd96466f1cd'",",'Col':",COLUMN(ThongKePhiGiaoDich_06145!H5),",'Row':",ROW(ThongKePhiGiaoDich_06145!H5),",","'ColDynamic':",COLUMN(ThongKePhiGiaoDich_06145!H4),",","'RowDynamic':",ROW(ThongKePhiGiaoDich_06145!H4),",","'Format':'numberic'",",'Value':'",SUBSTITUTE(ThongKePhiGiaoDich_06145!H5,"'","\'"),"','TargetCode':''}")</f>
        <v>{'SheetId':'b6c97cd9-6a3e-4653-842d-08ee60321d8a','UId':'b4874b2d-a53a-419f-9821-bdd96466f1cd','Col':8,'Row':5,'ColDynamic':8,'RowDynamic':4,'Format':'numberic','Value':'','TargetCode':''}</v>
      </c>
    </row>
    <row r="556" spans="1:1" x14ac:dyDescent="0.2">
      <c r="A556" t="str">
        <f>CONCATENATE("{'SheetId':'6fbe65c3-da29-414a-bb25-33fbc620a8c2'",",","'UId':'f00954e1-2fdc-4511-81ac-437964b25b05'",",'Col':",COLUMN(TKGD_NguoiLienQuan!C3),",'Row':",ROW(TKGD_NguoiLienQuan!C3),",","'Format':'string'",",'Value':'",SUBSTITUTE(TKGD_NguoiLienQuan!C3,"'","\'"),"','TargetCode':''}")</f>
        <v>{'SheetId':'6fbe65c3-da29-414a-bb25-33fbc620a8c2','UId':'f00954e1-2fdc-4511-81ac-437964b25b05','Col':3,'Row':3,'Format':'string','Value':' ','TargetCode':''}</v>
      </c>
    </row>
    <row r="557" spans="1:1" x14ac:dyDescent="0.2">
      <c r="A557" t="str">
        <f>CONCATENATE("{'SheetId':'6fbe65c3-da29-414a-bb25-33fbc620a8c2'",",","'UId':'95cf7188-4c64-4d15-92bd-f00974e049ee'",",'Col':",COLUMN(TKGD_NguoiLienQuan!D3),",'Row':",ROW(TKGD_NguoiLienQuan!D3),",","'Format':'numberic'",",'Value':'",SUBSTITUTE(TKGD_NguoiLienQuan!D3,"'","\'"),"','TargetCode':''}")</f>
        <v>{'SheetId':'6fbe65c3-da29-414a-bb25-33fbc620a8c2','UId':'95cf7188-4c64-4d15-92bd-f00974e049ee','Col':4,'Row':3,'Format':'numberic','Value':' ','TargetCode':''}</v>
      </c>
    </row>
    <row r="558" spans="1:1" x14ac:dyDescent="0.2">
      <c r="A558" t="str">
        <f>CONCATENATE("{'SheetId':'6fbe65c3-da29-414a-bb25-33fbc620a8c2'",",","'UId':'cb3aabc1-746d-4757-b476-f4c706648b84'",",'Col':",COLUMN(TKGD_NguoiLienQuan!E3),",'Row':",ROW(TKGD_NguoiLienQuan!E3),",","'Format':'string'",",'Value':'",SUBSTITUTE(TKGD_NguoiLienQuan!E3,"'","\'"),"','TargetCode':''}")</f>
        <v>{'SheetId':'6fbe65c3-da29-414a-bb25-33fbc620a8c2','UId':'cb3aabc1-746d-4757-b476-f4c706648b84','Col':5,'Row':3,'Format':'string','Value':' ','TargetCode':''}</v>
      </c>
    </row>
    <row r="559" spans="1:1" x14ac:dyDescent="0.2">
      <c r="A559" t="str">
        <f>CONCATENATE("{'SheetId':'6fbe65c3-da29-414a-bb25-33fbc620a8c2'",",","'UId':'28c9224c-dc7d-46c2-9d1c-792ef02992f4'",",'Col':",COLUMN(TKGD_NguoiLienQuan!F3),",'Row':",ROW(TKGD_NguoiLienQuan!F3),",","'Format':'string'",",'Value':'",SUBSTITUTE(TKGD_NguoiLienQuan!F3,"'","\'"),"','TargetCode':''}")</f>
        <v>{'SheetId':'6fbe65c3-da29-414a-bb25-33fbc620a8c2','UId':'28c9224c-dc7d-46c2-9d1c-792ef02992f4','Col':6,'Row':3,'Format':'string','Value':' ','TargetCode':''}</v>
      </c>
    </row>
    <row r="560" spans="1:1" x14ac:dyDescent="0.2">
      <c r="A560" t="str">
        <f>CONCATENATE("{'SheetId':'6fbe65c3-da29-414a-bb25-33fbc620a8c2'",",","'UId':'17e5d1e9-8132-4820-8f14-debc51c607a3'",",'Col':",COLUMN(TKGD_NguoiLienQuan!A5),",'Row':",ROW(TKGD_NguoiLienQuan!A5),",","'ColDynamic':",COLUMN(TKGD_NguoiLienQuan!A4),",","'RowDynamic':",ROW(TKGD_NguoiLienQuan!A4),",","'Format':'string'",",'Value':'",SUBSTITUTE(TKGD_NguoiLienQuan!A5,"'","\'"),"','TargetCode':''}")</f>
        <v>{'SheetId':'6fbe65c3-da29-414a-bb25-33fbc620a8c2','UId':'17e5d1e9-8132-4820-8f14-debc51c607a3','Col':1,'Row':5,'ColDynamic':1,'RowDynamic':4,'Format':'string','Value':'','TargetCode':''}</v>
      </c>
    </row>
    <row r="561" spans="1:1" x14ac:dyDescent="0.2">
      <c r="A561" t="str">
        <f>CONCATENATE("{'SheetId':'6fbe65c3-da29-414a-bb25-33fbc620a8c2'",",","'UId':'5f13c594-e75e-412e-aaae-d3074753b15c'",",'Col':",COLUMN(TKGD_NguoiLienQuan!B5),",'Row':",ROW(TKGD_NguoiLienQuan!B5),",","'ColDynamic':",COLUMN(TKGD_NguoiLienQuan!B4),",","'RowDynamic':",ROW(TKGD_NguoiLienQuan!B4),",","'Format':'string'",",'Value':'",SUBSTITUTE(TKGD_NguoiLienQuan!B5,"'","\'"),"','TargetCode':''}")</f>
        <v>{'SheetId':'6fbe65c3-da29-414a-bb25-33fbc620a8c2','UId':'5f13c594-e75e-412e-aaae-d3074753b15c','Col':2,'Row':5,'ColDynamic':2,'RowDynamic':4,'Format':'string','Value':'','TargetCode':''}</v>
      </c>
    </row>
    <row r="562" spans="1:1" x14ac:dyDescent="0.2">
      <c r="A562" t="str">
        <f>CONCATENATE("{'SheetId':'6fbe65c3-da29-414a-bb25-33fbc620a8c2'",",","'UId':'7c1c6ed9-b44a-4e3a-a818-50effa9c3b85'",",'Col':",COLUMN(TKGD_NguoiLienQuan!C5),",'Row':",ROW(TKGD_NguoiLienQuan!C5),",","'ColDynamic':",COLUMN(TKGD_NguoiLienQuan!C4),",","'RowDynamic':",ROW(TKGD_NguoiLienQuan!C4),",","'Format':'string'",",'Value':'",SUBSTITUTE(TKGD_NguoiLienQuan!C5,"'","\'"),"','TargetCode':''}")</f>
        <v>{'SheetId':'6fbe65c3-da29-414a-bb25-33fbc620a8c2','UId':'7c1c6ed9-b44a-4e3a-a818-50effa9c3b85','Col':3,'Row':5,'ColDynamic':3,'RowDynamic':4,'Format':'string','Value':' ','TargetCode':''}</v>
      </c>
    </row>
    <row r="563" spans="1:1" x14ac:dyDescent="0.2">
      <c r="A563" t="str">
        <f>CONCATENATE("{'SheetId':'6fbe65c3-da29-414a-bb25-33fbc620a8c2'",",","'UId':'f51c1d77-7233-45f8-8b50-f1c5e84432c3'",",'Col':",COLUMN(TKGD_NguoiLienQuan!D5),",'Row':",ROW(TKGD_NguoiLienQuan!D5),",","'ColDynamic':",COLUMN(TKGD_NguoiLienQuan!D4),",","'RowDynamic':",ROW(TKGD_NguoiLienQuan!D4),",","'Format':'numberic'",",'Value':'",SUBSTITUTE(TKGD_NguoiLienQuan!D5,"'","\'"),"','TargetCode':''}")</f>
        <v>{'SheetId':'6fbe65c3-da29-414a-bb25-33fbc620a8c2','UId':'f51c1d77-7233-45f8-8b50-f1c5e84432c3','Col':4,'Row':5,'ColDynamic':4,'RowDynamic':4,'Format':'numberic','Value':' ','TargetCode':''}</v>
      </c>
    </row>
    <row r="564" spans="1:1" x14ac:dyDescent="0.2">
      <c r="A564" t="str">
        <f>CONCATENATE("{'SheetId':'6fbe65c3-da29-414a-bb25-33fbc620a8c2'",",","'UId':'96143637-e475-4dd4-9e6d-b6f82c07f2ad'",",'Col':",COLUMN(TKGD_NguoiLienQuan!E5),",'Row':",ROW(TKGD_NguoiLienQuan!E5),",","'ColDynamic':",COLUMN(TKGD_NguoiLienQuan!E4),",","'RowDynamic':",ROW(TKGD_NguoiLienQuan!E4),",","'Format':'string'",",'Value':'",SUBSTITUTE(TKGD_NguoiLienQuan!E5,"'","\'"),"','TargetCode':''}")</f>
        <v>{'SheetId':'6fbe65c3-da29-414a-bb25-33fbc620a8c2','UId':'96143637-e475-4dd4-9e6d-b6f82c07f2ad','Col':5,'Row':5,'ColDynamic':5,'RowDynamic':4,'Format':'string','Value':' ','TargetCode':''}</v>
      </c>
    </row>
    <row r="565" spans="1:1" x14ac:dyDescent="0.2">
      <c r="A565" t="str">
        <f>CONCATENATE("{'SheetId':'6fbe65c3-da29-414a-bb25-33fbc620a8c2'",",","'UId':'cb5fa644-4de9-471f-bae0-df289a270c22'",",'Col':",COLUMN(TKGD_NguoiLienQuan!F5),",'Row':",ROW(TKGD_NguoiLienQuan!F5),",","'ColDynamic':",COLUMN(TKGD_NguoiLienQuan!F4),",","'RowDynamic':",ROW(TKGD_NguoiLienQuan!F4),",","'Format':'string'",",'Value':'",SUBSTITUTE(TKGD_NguoiLienQuan!F5,"'","\'"),"','TargetCode':''}")</f>
        <v>{'SheetId':'6fbe65c3-da29-414a-bb25-33fbc620a8c2','UId':'cb5fa644-4de9-471f-bae0-df289a270c22','Col':6,'Row':5,'ColDynamic':6,'RowDynamic':4,'Format':'string','Value':' ','TargetCode':''}</v>
      </c>
    </row>
    <row r="566" spans="1:1" x14ac:dyDescent="0.2">
      <c r="A566" t="str">
        <f>CONCATENATE("{'SheetId':'6fbe65c3-da29-414a-bb25-33fbc620a8c2'",",","'UId':'97699635-2d1c-45a0-bcb8-f0bffbda7dab'",",'Col':",COLUMN(TKGD_NguoiLienQuan!C6),",'Row':",ROW(TKGD_NguoiLienQuan!C6),",","'Format':'string'",",'Value':'",SUBSTITUTE(TKGD_NguoiLienQuan!C6,"'","\'"),"','TargetCode':''}")</f>
        <v>{'SheetId':'6fbe65c3-da29-414a-bb25-33fbc620a8c2','UId':'97699635-2d1c-45a0-bcb8-f0bffbda7dab','Col':3,'Row':6,'Format':'string','Value':' ','TargetCode':''}</v>
      </c>
    </row>
    <row r="567" spans="1:1" x14ac:dyDescent="0.2">
      <c r="A567" t="str">
        <f>CONCATENATE("{'SheetId':'6fbe65c3-da29-414a-bb25-33fbc620a8c2'",",","'UId':'353a8288-2a2b-4291-8b05-db88ee25e555'",",'Col':",COLUMN(TKGD_NguoiLienQuan!D6),",'Row':",ROW(TKGD_NguoiLienQuan!D6),",","'Format':'numberic'",",'Value':'",SUBSTITUTE(TKGD_NguoiLienQuan!D6,"'","\'"),"','TargetCode':''}")</f>
        <v>{'SheetId':'6fbe65c3-da29-414a-bb25-33fbc620a8c2','UId':'353a8288-2a2b-4291-8b05-db88ee25e555','Col':4,'Row':6,'Format':'numberic','Value':' ','TargetCode':''}</v>
      </c>
    </row>
    <row r="568" spans="1:1" x14ac:dyDescent="0.2">
      <c r="A568" t="str">
        <f>CONCATENATE("{'SheetId':'6fbe65c3-da29-414a-bb25-33fbc620a8c2'",",","'UId':'6091ddce-7b9e-4f16-bd59-1f0287141f21'",",'Col':",COLUMN(TKGD_NguoiLienQuan!E6),",'Row':",ROW(TKGD_NguoiLienQuan!E6),",","'Format':'string'",",'Value':'",SUBSTITUTE(TKGD_NguoiLienQuan!E6,"'","\'"),"','TargetCode':''}")</f>
        <v>{'SheetId':'6fbe65c3-da29-414a-bb25-33fbc620a8c2','UId':'6091ddce-7b9e-4f16-bd59-1f0287141f21','Col':5,'Row':6,'Format':'string','Value':' ','TargetCode':''}</v>
      </c>
    </row>
    <row r="569" spans="1:1" x14ac:dyDescent="0.2">
      <c r="A569" t="str">
        <f>CONCATENATE("{'SheetId':'6fbe65c3-da29-414a-bb25-33fbc620a8c2'",",","'UId':'6105f3b1-ff68-441b-b50d-ee4a053f4678'",",'Col':",COLUMN(TKGD_NguoiLienQuan!F6),",'Row':",ROW(TKGD_NguoiLienQuan!F6),",","'Format':'string'",",'Value':'",SUBSTITUTE(TKGD_NguoiLienQuan!F6,"'","\'"),"','TargetCode':''}")</f>
        <v>{'SheetId':'6fbe65c3-da29-414a-bb25-33fbc620a8c2','UId':'6105f3b1-ff68-441b-b50d-ee4a053f4678','Col':6,'Row':6,'Format':'string','Value':' ','TargetCode':''}</v>
      </c>
    </row>
    <row r="570" spans="1:1" x14ac:dyDescent="0.2">
      <c r="A570" t="str">
        <f>CONCATENATE("{'SheetId':'6fbe65c3-da29-414a-bb25-33fbc620a8c2'",",","'UId':'b4b73c0b-75cf-4502-b7e7-1e25b56bf5f8'",",'Col':",COLUMN(TKGD_NguoiLienQuan!A8),",'Row':",ROW(TKGD_NguoiLienQuan!A8),",","'ColDynamic':",COLUMN(TKGD_NguoiLienQuan!A7),",","'RowDynamic':",ROW(TKGD_NguoiLienQuan!A7),",","'Format':'string'",",'Value':'",SUBSTITUTE(TKGD_NguoiLienQuan!A8,"'","\'"),"','TargetCode':''}")</f>
        <v>{'SheetId':'6fbe65c3-da29-414a-bb25-33fbc620a8c2','UId':'b4b73c0b-75cf-4502-b7e7-1e25b56bf5f8','Col':1,'Row':8,'ColDynamic':1,'RowDynamic':7,'Format':'string','Value':'','TargetCode':''}</v>
      </c>
    </row>
    <row r="571" spans="1:1" x14ac:dyDescent="0.2">
      <c r="A571" t="str">
        <f>CONCATENATE("{'SheetId':'6fbe65c3-da29-414a-bb25-33fbc620a8c2'",",","'UId':'cb9dfe40-bba7-43ac-a34a-e361fc52bfb1'",",'Col':",COLUMN(TKGD_NguoiLienQuan!B8),",'Row':",ROW(TKGD_NguoiLienQuan!B8),",","'ColDynamic':",COLUMN(TKGD_NguoiLienQuan!B7),",","'RowDynamic':",ROW(TKGD_NguoiLienQuan!B7),",","'Format':'string'",",'Value':'",SUBSTITUTE(TKGD_NguoiLienQuan!B8,"'","\'"),"','TargetCode':''}")</f>
        <v>{'SheetId':'6fbe65c3-da29-414a-bb25-33fbc620a8c2','UId':'cb9dfe40-bba7-43ac-a34a-e361fc52bfb1','Col':2,'Row':8,'ColDynamic':2,'RowDynamic':7,'Format':'string','Value':'','TargetCode':''}</v>
      </c>
    </row>
    <row r="572" spans="1:1" x14ac:dyDescent="0.2">
      <c r="A572" t="str">
        <f>CONCATENATE("{'SheetId':'6fbe65c3-da29-414a-bb25-33fbc620a8c2'",",","'UId':'810031bf-f6c9-430d-886a-a2b3943b33fd'",",'Col':",COLUMN(TKGD_NguoiLienQuan!C8),",'Row':",ROW(TKGD_NguoiLienQuan!C8),",","'ColDynamic':",COLUMN(TKGD_NguoiLienQuan!C7),",","'RowDynamic':",ROW(TKGD_NguoiLienQuan!C7),",","'Format':'string'",",'Value':'",SUBSTITUTE(TKGD_NguoiLienQuan!C8,"'","\'"),"','TargetCode':''}")</f>
        <v>{'SheetId':'6fbe65c3-da29-414a-bb25-33fbc620a8c2','UId':'810031bf-f6c9-430d-886a-a2b3943b33fd','Col':3,'Row':8,'ColDynamic':3,'RowDynamic':7,'Format':'string','Value':' ','TargetCode':''}</v>
      </c>
    </row>
    <row r="573" spans="1:1" x14ac:dyDescent="0.2">
      <c r="A573" t="str">
        <f>CONCATENATE("{'SheetId':'6fbe65c3-da29-414a-bb25-33fbc620a8c2'",",","'UId':'2a150146-d690-4323-8732-0fa1448f5488'",",'Col':",COLUMN(TKGD_NguoiLienQuan!D8),",'Row':",ROW(TKGD_NguoiLienQuan!D8),",","'ColDynamic':",COLUMN(TKGD_NguoiLienQuan!D7),",","'RowDynamic':",ROW(TKGD_NguoiLienQuan!D7),",","'Format':'numberic'",",'Value':'",SUBSTITUTE(TKGD_NguoiLienQuan!D8,"'","\'"),"','TargetCode':''}")</f>
        <v>{'SheetId':'6fbe65c3-da29-414a-bb25-33fbc620a8c2','UId':'2a150146-d690-4323-8732-0fa1448f5488','Col':4,'Row':8,'ColDynamic':4,'RowDynamic':7,'Format':'numberic','Value':' ','TargetCode':''}</v>
      </c>
    </row>
    <row r="574" spans="1:1" x14ac:dyDescent="0.2">
      <c r="A574" t="str">
        <f>CONCATENATE("{'SheetId':'6fbe65c3-da29-414a-bb25-33fbc620a8c2'",",","'UId':'d75f3508-d070-4873-885f-324a9a03af35'",",'Col':",COLUMN(TKGD_NguoiLienQuan!E8),",'Row':",ROW(TKGD_NguoiLienQuan!E8),",","'ColDynamic':",COLUMN(TKGD_NguoiLienQuan!E7),",","'RowDynamic':",ROW(TKGD_NguoiLienQuan!E7),",","'Format':'string'",",'Value':'",SUBSTITUTE(TKGD_NguoiLienQuan!E8,"'","\'"),"','TargetCode':''}")</f>
        <v>{'SheetId':'6fbe65c3-da29-414a-bb25-33fbc620a8c2','UId':'d75f3508-d070-4873-885f-324a9a03af35','Col':5,'Row':8,'ColDynamic':5,'RowDynamic':7,'Format':'string','Value':' ','TargetCode':''}</v>
      </c>
    </row>
    <row r="575" spans="1:1" x14ac:dyDescent="0.2">
      <c r="A575" t="str">
        <f>CONCATENATE("{'SheetId':'6fbe65c3-da29-414a-bb25-33fbc620a8c2'",",","'UId':'ad4db232-d540-49f4-b9be-d98d37886a21'",",'Col':",COLUMN(TKGD_NguoiLienQuan!F8),",'Row':",ROW(TKGD_NguoiLienQuan!F8),",","'ColDynamic':",COLUMN(TKGD_NguoiLienQuan!F7),",","'RowDynamic':",ROW(TKGD_NguoiLienQuan!F7),",","'Format':'string'",",'Value':'",SUBSTITUTE(TKGD_NguoiLienQuan!F8,"'","\'"),"','TargetCode':''}")</f>
        <v>{'SheetId':'6fbe65c3-da29-414a-bb25-33fbc620a8c2','UId':'ad4db232-d540-49f4-b9be-d98d37886a21','Col':6,'Row':8,'ColDynamic':6,'RowDynamic':7,'Format':'string','Value':' ','TargetCode':''}</v>
      </c>
    </row>
    <row r="576" spans="1:1" x14ac:dyDescent="0.2">
      <c r="A576" t="str">
        <f>CONCATENATE("{'SheetId':'6fbe65c3-da29-414a-bb25-33fbc620a8c2'",",","'UId':'0c3effbd-56e3-4a79-9901-77fb050a0e54'",",'Col':",COLUMN(TKGD_NguoiLienQuan!C9),",'Row':",ROW(TKGD_NguoiLienQuan!C9),",","'Format':'string'",",'Value':'",SUBSTITUTE(TKGD_NguoiLienQuan!C9,"'","\'"),"','TargetCode':''}")</f>
        <v>{'SheetId':'6fbe65c3-da29-414a-bb25-33fbc620a8c2','UId':'0c3effbd-56e3-4a79-9901-77fb050a0e54','Col':3,'Row':9,'Format':'string','Value':' ','TargetCode':''}</v>
      </c>
    </row>
    <row r="577" spans="1:1" x14ac:dyDescent="0.2">
      <c r="A577" t="str">
        <f>CONCATENATE("{'SheetId':'6fbe65c3-da29-414a-bb25-33fbc620a8c2'",",","'UId':'aa48dfae-4e3c-4d73-ace2-72e44c2574b3'",",'Col':",COLUMN(TKGD_NguoiLienQuan!D9),",'Row':",ROW(TKGD_NguoiLienQuan!D9),",","'Format':'numberic'",",'Value':'",SUBSTITUTE(TKGD_NguoiLienQuan!D9,"'","\'"),"','TargetCode':''}")</f>
        <v>{'SheetId':'6fbe65c3-da29-414a-bb25-33fbc620a8c2','UId':'aa48dfae-4e3c-4d73-ace2-72e44c2574b3','Col':4,'Row':9,'Format':'numberic','Value':' ','TargetCode':''}</v>
      </c>
    </row>
    <row r="578" spans="1:1" x14ac:dyDescent="0.2">
      <c r="A578" t="str">
        <f>CONCATENATE("{'SheetId':'6fbe65c3-da29-414a-bb25-33fbc620a8c2'",",","'UId':'7f4cbc40-35c1-454c-bffb-302b37c8ab4b'",",'Col':",COLUMN(TKGD_NguoiLienQuan!E9),",'Row':",ROW(TKGD_NguoiLienQuan!E9),",","'Format':'string'",",'Value':'",SUBSTITUTE(TKGD_NguoiLienQuan!E9,"'","\'"),"','TargetCode':''}")</f>
        <v>{'SheetId':'6fbe65c3-da29-414a-bb25-33fbc620a8c2','UId':'7f4cbc40-35c1-454c-bffb-302b37c8ab4b','Col':5,'Row':9,'Format':'string','Value':' ','TargetCode':''}</v>
      </c>
    </row>
    <row r="579" spans="1:1" x14ac:dyDescent="0.2">
      <c r="A579" t="str">
        <f>CONCATENATE("{'SheetId':'6fbe65c3-da29-414a-bb25-33fbc620a8c2'",",","'UId':'7be54a61-dcc4-4193-b24c-364d5b386508'",",'Col':",COLUMN(TKGD_NguoiLienQuan!F9),",'Row':",ROW(TKGD_NguoiLienQuan!F9),",","'Format':'string'",",'Value':'",SUBSTITUTE(TKGD_NguoiLienQuan!F9,"'","\'"),"','TargetCode':''}")</f>
        <v>{'SheetId':'6fbe65c3-da29-414a-bb25-33fbc620a8c2','UId':'7be54a61-dcc4-4193-b24c-364d5b386508','Col':6,'Row':9,'Format':'string','Value':' ','TargetCode':''}</v>
      </c>
    </row>
    <row r="580" spans="1:1" x14ac:dyDescent="0.2">
      <c r="A580" t="str">
        <f>CONCATENATE("{'SheetId':'6fbe65c3-da29-414a-bb25-33fbc620a8c2'",",","'UId':'b1e747cf-eed1-4ee1-8166-2e5cecbef458'",",'Col':",COLUMN(TKGD_NguoiLienQuan!A11),",'Row':",ROW(TKGD_NguoiLienQuan!A11),",","'ColDynamic':",COLUMN(TKGD_NguoiLienQuan!A10),",","'RowDynamic':",ROW(TKGD_NguoiLienQuan!A10),",","'Format':'string'",",'Value':'",SUBSTITUTE(TKGD_NguoiLienQuan!A11,"'","\'"),"','TargetCode':''}")</f>
        <v>{'SheetId':'6fbe65c3-da29-414a-bb25-33fbc620a8c2','UId':'b1e747cf-eed1-4ee1-8166-2e5cecbef458','Col':1,'Row':11,'ColDynamic':1,'RowDynamic':10,'Format':'string','Value':' ','TargetCode':''}</v>
      </c>
    </row>
    <row r="581" spans="1:1" x14ac:dyDescent="0.2">
      <c r="A581" t="str">
        <f>CONCATENATE("{'SheetId':'6fbe65c3-da29-414a-bb25-33fbc620a8c2'",",","'UId':'e4dc4191-2419-4972-948a-1705473a311a'",",'Col':",COLUMN(TKGD_NguoiLienQuan!B11),",'Row':",ROW(TKGD_NguoiLienQuan!B11),",","'ColDynamic':",COLUMN(TKGD_NguoiLienQuan!B10),",","'RowDynamic':",ROW(TKGD_NguoiLienQuan!B10),",","'Format':'string'",",'Value':'",SUBSTITUTE(TKGD_NguoiLienQuan!B11,"'","\'"),"','TargetCode':''}")</f>
        <v>{'SheetId':'6fbe65c3-da29-414a-bb25-33fbc620a8c2','UId':'e4dc4191-2419-4972-948a-1705473a311a','Col':2,'Row':11,'ColDynamic':2,'RowDynamic':10,'Format':'string','Value':' ','TargetCode':''}</v>
      </c>
    </row>
    <row r="582" spans="1:1" x14ac:dyDescent="0.2">
      <c r="A582" t="str">
        <f>CONCATENATE("{'SheetId':'6fbe65c3-da29-414a-bb25-33fbc620a8c2'",",","'UId':'64c68f95-30b6-430d-bb19-58dccd8eb95a'",",'Col':",COLUMN(TKGD_NguoiLienQuan!C11),",'Row':",ROW(TKGD_NguoiLienQuan!C11),",","'ColDynamic':",COLUMN(TKGD_NguoiLienQuan!C10),",","'RowDynamic':",ROW(TKGD_NguoiLienQuan!C10),",","'Format':'string'",",'Value':'",SUBSTITUTE(TKGD_NguoiLienQuan!C11,"'","\'"),"','TargetCode':''}")</f>
        <v>{'SheetId':'6fbe65c3-da29-414a-bb25-33fbc620a8c2','UId':'64c68f95-30b6-430d-bb19-58dccd8eb95a','Col':3,'Row':11,'ColDynamic':3,'RowDynamic':10,'Format':'string','Value':' ','TargetCode':''}</v>
      </c>
    </row>
    <row r="583" spans="1:1" x14ac:dyDescent="0.2">
      <c r="A583" t="str">
        <f>CONCATENATE("{'SheetId':'6fbe65c3-da29-414a-bb25-33fbc620a8c2'",",","'UId':'16101b2e-8dfb-43af-b2ea-5dc238d77472'",",'Col':",COLUMN(TKGD_NguoiLienQuan!D11),",'Row':",ROW(TKGD_NguoiLienQuan!D11),",","'ColDynamic':",COLUMN(TKGD_NguoiLienQuan!D10),",","'RowDynamic':",ROW(TKGD_NguoiLienQuan!D10),",","'Format':'numberic'",",'Value':'",SUBSTITUTE(TKGD_NguoiLienQuan!D11,"'","\'"),"','TargetCode':''}")</f>
        <v>{'SheetId':'6fbe65c3-da29-414a-bb25-33fbc620a8c2','UId':'16101b2e-8dfb-43af-b2ea-5dc238d77472','Col':4,'Row':11,'ColDynamic':4,'RowDynamic':10,'Format':'numberic','Value':' ','TargetCode':''}</v>
      </c>
    </row>
    <row r="584" spans="1:1" x14ac:dyDescent="0.2">
      <c r="A584" t="str">
        <f>CONCATENATE("{'SheetId':'6fbe65c3-da29-414a-bb25-33fbc620a8c2'",",","'UId':'60334cf9-fcea-45d9-89a4-e44248705165'",",'Col':",COLUMN(TKGD_NguoiLienQuan!E11),",'Row':",ROW(TKGD_NguoiLienQuan!E11),",","'ColDynamic':",COLUMN(TKGD_NguoiLienQuan!E10),",","'RowDynamic':",ROW(TKGD_NguoiLienQuan!E10),",","'Format':'string'",",'Value':'",SUBSTITUTE(TKGD_NguoiLienQuan!E11,"'","\'"),"','TargetCode':''}")</f>
        <v>{'SheetId':'6fbe65c3-da29-414a-bb25-33fbc620a8c2','UId':'60334cf9-fcea-45d9-89a4-e44248705165','Col':5,'Row':11,'ColDynamic':5,'RowDynamic':10,'Format':'string','Value':' ','TargetCode':''}</v>
      </c>
    </row>
    <row r="585" spans="1:1" x14ac:dyDescent="0.2">
      <c r="A585" t="str">
        <f>CONCATENATE("{'SheetId':'6fbe65c3-da29-414a-bb25-33fbc620a8c2'",",","'UId':'d3043f6e-9b4c-4121-96cd-de49b96b8d46'",",'Col':",COLUMN(TKGD_NguoiLienQuan!F11),",'Row':",ROW(TKGD_NguoiLienQuan!F11),",","'ColDynamic':",COLUMN(TKGD_NguoiLienQuan!F10),",","'RowDynamic':",ROW(TKGD_NguoiLienQuan!F10),",","'Format':'string'",",'Value':'",SUBSTITUTE(TKGD_NguoiLienQuan!F11,"'","\'"),"','TargetCode':''}")</f>
        <v>{'SheetId':'6fbe65c3-da29-414a-bb25-33fbc620a8c2','UId':'d3043f6e-9b4c-4121-96cd-de49b96b8d46','Col':6,'Row':11,'ColDynamic':6,'RowDynamic':10,'Format':'string','Value':' ','TargetCode':''}</v>
      </c>
    </row>
    <row r="586" spans="1:1" x14ac:dyDescent="0.2">
      <c r="A586" t="str">
        <f>CONCATENATE("{'SheetId':'6fbe65c3-da29-414a-bb25-33fbc620a8c2'",",","'UId':'100a9f9b-0d1b-445f-bcd9-3404f3ae8bfe'",",'Col':",COLUMN(TKGD_NguoiLienQuan!C12),",'Row':",ROW(TKGD_NguoiLienQuan!C12),",","'Format':'string'",",'Value':'",SUBSTITUTE(TKGD_NguoiLienQuan!C12,"'","\'"),"','TargetCode':''}")</f>
        <v>{'SheetId':'6fbe65c3-da29-414a-bb25-33fbc620a8c2','UId':'100a9f9b-0d1b-445f-bcd9-3404f3ae8bfe','Col':3,'Row':12,'Format':'string','Value':' ','TargetCode':''}</v>
      </c>
    </row>
    <row r="587" spans="1:1" x14ac:dyDescent="0.2">
      <c r="A587" t="str">
        <f>CONCATENATE("{'SheetId':'6fbe65c3-da29-414a-bb25-33fbc620a8c2'",",","'UId':'01c64fce-7ba3-410e-a656-90000753de2c'",",'Col':",COLUMN(TKGD_NguoiLienQuan!D12),",'Row':",ROW(TKGD_NguoiLienQuan!D12),",","'Format':'numberic'",",'Value':'",SUBSTITUTE(TKGD_NguoiLienQuan!D12,"'","\'"),"','TargetCode':''}")</f>
        <v>{'SheetId':'6fbe65c3-da29-414a-bb25-33fbc620a8c2','UId':'01c64fce-7ba3-410e-a656-90000753de2c','Col':4,'Row':12,'Format':'numberic','Value':' ','TargetCode':''}</v>
      </c>
    </row>
    <row r="588" spans="1:1" x14ac:dyDescent="0.2">
      <c r="A588" t="str">
        <f>CONCATENATE("{'SheetId':'6fbe65c3-da29-414a-bb25-33fbc620a8c2'",",","'UId':'654206e3-4fcc-41ed-a0b6-b9feaf583a7c'",",'Col':",COLUMN(TKGD_NguoiLienQuan!E12),",'Row':",ROW(TKGD_NguoiLienQuan!E12),",","'Format':'string'",",'Value':'",SUBSTITUTE(TKGD_NguoiLienQuan!E12,"'","\'"),"','TargetCode':''}")</f>
        <v>{'SheetId':'6fbe65c3-da29-414a-bb25-33fbc620a8c2','UId':'654206e3-4fcc-41ed-a0b6-b9feaf583a7c','Col':5,'Row':12,'Format':'string','Value':' ','TargetCode':''}</v>
      </c>
    </row>
    <row r="589" spans="1:1" x14ac:dyDescent="0.2">
      <c r="A589" t="str">
        <f>CONCATENATE("{'SheetId':'6fbe65c3-da29-414a-bb25-33fbc620a8c2'",",","'UId':'d4a943b7-df3a-48c4-8278-45f0e7496115'",",'Col':",COLUMN(TKGD_NguoiLienQuan!F12),",'Row':",ROW(TKGD_NguoiLienQuan!F12),",","'Format':'string'",",'Value':'",SUBSTITUTE(TKGD_NguoiLienQuan!F12,"'","\'"),"','TargetCode':''}")</f>
        <v>{'SheetId':'6fbe65c3-da29-414a-bb25-33fbc620a8c2','UId':'d4a943b7-df3a-48c4-8278-45f0e7496115','Col':6,'Row':12,'Format':'string','Value':' ','TargetCode':''}</v>
      </c>
    </row>
    <row r="590" spans="1:1" x14ac:dyDescent="0.2">
      <c r="A590" t="str">
        <f>CONCATENATE("{'SheetId':'6fbe65c3-da29-414a-bb25-33fbc620a8c2'",",","'UId':'1bcbea5c-2e39-4a33-8d6c-5b4f70b07502'",",'Col':",COLUMN(TKGD_NguoiLienQuan!A14),",'Row':",ROW(TKGD_NguoiLienQuan!A14),",","'ColDynamic':",COLUMN(TKGD_NguoiLienQuan!A13),",","'RowDynamic':",ROW(TKGD_NguoiLienQuan!A13),",","'Format':'string'",",'Value':'",SUBSTITUTE(TKGD_NguoiLienQuan!A14,"'","\'"),"','TargetCode':''}")</f>
        <v>{'SheetId':'6fbe65c3-da29-414a-bb25-33fbc620a8c2','UId':'1bcbea5c-2e39-4a33-8d6c-5b4f70b07502','Col':1,'Row':14,'ColDynamic':1,'RowDynamic':13,'Format':'string','Value':' ','TargetCode':''}</v>
      </c>
    </row>
    <row r="591" spans="1:1" x14ac:dyDescent="0.2">
      <c r="A591" t="str">
        <f>CONCATENATE("{'SheetId':'6fbe65c3-da29-414a-bb25-33fbc620a8c2'",",","'UId':'91cccca6-d6bc-487f-b20c-092e6a33cfef'",",'Col':",COLUMN(TKGD_NguoiLienQuan!B14),",'Row':",ROW(TKGD_NguoiLienQuan!B14),",","'ColDynamic':",COLUMN(TKGD_NguoiLienQuan!B13),",","'RowDynamic':",ROW(TKGD_NguoiLienQuan!B13),",","'Format':'string'",",'Value':'",SUBSTITUTE(TKGD_NguoiLienQuan!B14,"'","\'"),"','TargetCode':''}")</f>
        <v>{'SheetId':'6fbe65c3-da29-414a-bb25-33fbc620a8c2','UId':'91cccca6-d6bc-487f-b20c-092e6a33cfef','Col':2,'Row':14,'ColDynamic':2,'RowDynamic':13,'Format':'string','Value':' ','TargetCode':''}</v>
      </c>
    </row>
    <row r="592" spans="1:1" x14ac:dyDescent="0.2">
      <c r="A592" t="str">
        <f>CONCATENATE("{'SheetId':'6fbe65c3-da29-414a-bb25-33fbc620a8c2'",",","'UId':'fe806e26-def1-4647-bc90-e522756f5818'",",'Col':",COLUMN(TKGD_NguoiLienQuan!C14),",'Row':",ROW(TKGD_NguoiLienQuan!C14),",","'ColDynamic':",COLUMN(TKGD_NguoiLienQuan!C13),",","'RowDynamic':",ROW(TKGD_NguoiLienQuan!C13),",","'Format':'string'",",'Value':'",SUBSTITUTE(TKGD_NguoiLienQuan!C14,"'","\'"),"','TargetCode':''}")</f>
        <v>{'SheetId':'6fbe65c3-da29-414a-bb25-33fbc620a8c2','UId':'fe806e26-def1-4647-bc90-e522756f5818','Col':3,'Row':14,'ColDynamic':3,'RowDynamic':13,'Format':'string','Value':' ','TargetCode':''}</v>
      </c>
    </row>
    <row r="593" spans="1:1" x14ac:dyDescent="0.2">
      <c r="A593" t="str">
        <f>CONCATENATE("{'SheetId':'6fbe65c3-da29-414a-bb25-33fbc620a8c2'",",","'UId':'63f9d11d-bd6f-4719-9791-166e9a18447f'",",'Col':",COLUMN(TKGD_NguoiLienQuan!D14),",'Row':",ROW(TKGD_NguoiLienQuan!D14),",","'ColDynamic':",COLUMN(TKGD_NguoiLienQuan!D13),",","'RowDynamic':",ROW(TKGD_NguoiLienQuan!D13),",","'Format':'numberic'",",'Value':'",SUBSTITUTE(TKGD_NguoiLienQuan!D14,"'","\'"),"','TargetCode':''}")</f>
        <v>{'SheetId':'6fbe65c3-da29-414a-bb25-33fbc620a8c2','UId':'63f9d11d-bd6f-4719-9791-166e9a18447f','Col':4,'Row':14,'ColDynamic':4,'RowDynamic':13,'Format':'numberic','Value':' ','TargetCode':''}</v>
      </c>
    </row>
    <row r="594" spans="1:1" x14ac:dyDescent="0.2">
      <c r="A594" t="str">
        <f>CONCATENATE("{'SheetId':'6fbe65c3-da29-414a-bb25-33fbc620a8c2'",",","'UId':'1d2609d0-85c7-4b07-a84b-9210f7ce758f'",",'Col':",COLUMN(TKGD_NguoiLienQuan!E14),",'Row':",ROW(TKGD_NguoiLienQuan!E14),",","'ColDynamic':",COLUMN(TKGD_NguoiLienQuan!E13),",","'RowDynamic':",ROW(TKGD_NguoiLienQuan!E13),",","'Format':'string'",",'Value':'",SUBSTITUTE(TKGD_NguoiLienQuan!E14,"'","\'"),"','TargetCode':''}")</f>
        <v>{'SheetId':'6fbe65c3-da29-414a-bb25-33fbc620a8c2','UId':'1d2609d0-85c7-4b07-a84b-9210f7ce758f','Col':5,'Row':14,'ColDynamic':5,'RowDynamic':13,'Format':'string','Value':' ','TargetCode':''}</v>
      </c>
    </row>
    <row r="595" spans="1:1" x14ac:dyDescent="0.2">
      <c r="A595" t="str">
        <f>CONCATENATE("{'SheetId':'6fbe65c3-da29-414a-bb25-33fbc620a8c2'",",","'UId':'ab7ce815-3c18-4230-99ec-bfa8cec64651'",",'Col':",COLUMN(TKGD_NguoiLienQuan!F14),",'Row':",ROW(TKGD_NguoiLienQuan!F14),",","'ColDynamic':",COLUMN(TKGD_NguoiLienQuan!F13),",","'RowDynamic':",ROW(TKGD_NguoiLienQuan!F13),",","'Format':'string'",",'Value':'",SUBSTITUTE(TKGD_NguoiLienQuan!F14,"'","\'"),"','TargetCode':''}")</f>
        <v>{'SheetId':'6fbe65c3-da29-414a-bb25-33fbc620a8c2','UId':'ab7ce815-3c18-4230-99ec-bfa8cec64651','Col':6,'Row':14,'ColDynamic':6,'RowDynamic':13,'Format':'string','Value':' ','TargetCode':''}</v>
      </c>
    </row>
    <row r="596" spans="1:1" x14ac:dyDescent="0.2">
      <c r="A596" t="str">
        <f>CONCATENATE("{'SheetId':'6fbe65c3-da29-414a-bb25-33fbc620a8c2'",",","'UId':'f3ca431f-87d9-4352-9819-95d5c4253425'",",'Col':",COLUMN(TKGD_NguoiLienQuan!C15),",'Row':",ROW(TKGD_NguoiLienQuan!C15),",","'Format':'string'",",'Value':'",SUBSTITUTE(TKGD_NguoiLienQuan!C15,"'","\'"),"','TargetCode':''}")</f>
        <v>{'SheetId':'6fbe65c3-da29-414a-bb25-33fbc620a8c2','UId':'f3ca431f-87d9-4352-9819-95d5c4253425','Col':3,'Row':15,'Format':'string','Value':' ','TargetCode':''}</v>
      </c>
    </row>
    <row r="597" spans="1:1" x14ac:dyDescent="0.2">
      <c r="A597" t="str">
        <f>CONCATENATE("{'SheetId':'6fbe65c3-da29-414a-bb25-33fbc620a8c2'",",","'UId':'30379055-5994-471e-b2d8-03247aecb580'",",'Col':",COLUMN(TKGD_NguoiLienQuan!D15),",'Row':",ROW(TKGD_NguoiLienQuan!D15),",","'Format':'numberic'",",'Value':'",SUBSTITUTE(TKGD_NguoiLienQuan!D15,"'","\'"),"','TargetCode':''}")</f>
        <v>{'SheetId':'6fbe65c3-da29-414a-bb25-33fbc620a8c2','UId':'30379055-5994-471e-b2d8-03247aecb580','Col':4,'Row':15,'Format':'numberic','Value':' ','TargetCode':''}</v>
      </c>
    </row>
    <row r="598" spans="1:1" x14ac:dyDescent="0.2">
      <c r="A598" t="str">
        <f>CONCATENATE("{'SheetId':'6fbe65c3-da29-414a-bb25-33fbc620a8c2'",",","'UId':'82ddcc97-4da8-4b4e-8286-321ad30c07dc'",",'Col':",COLUMN(TKGD_NguoiLienQuan!E15),",'Row':",ROW(TKGD_NguoiLienQuan!E15),",","'Format':'string'",",'Value':'",SUBSTITUTE(TKGD_NguoiLienQuan!E15,"'","\'"),"','TargetCode':''}")</f>
        <v>{'SheetId':'6fbe65c3-da29-414a-bb25-33fbc620a8c2','UId':'82ddcc97-4da8-4b4e-8286-321ad30c07dc','Col':5,'Row':15,'Format':'string','Value':' ','TargetCode':''}</v>
      </c>
    </row>
    <row r="599" spans="1:1" x14ac:dyDescent="0.2">
      <c r="A599" t="str">
        <f>CONCATENATE("{'SheetId':'6fbe65c3-da29-414a-bb25-33fbc620a8c2'",",","'UId':'ee2597b1-87ba-4e39-955b-c02bb37c4d32'",",'Col':",COLUMN(TKGD_NguoiLienQuan!F15),",'Row':",ROW(TKGD_NguoiLienQuan!F15),",","'Format':'string'",",'Value':'",SUBSTITUTE(TKGD_NguoiLienQuan!F15,"'","\'"),"','TargetCode':''}")</f>
        <v>{'SheetId':'6fbe65c3-da29-414a-bb25-33fbc620a8c2','UId':'ee2597b1-87ba-4e39-955b-c02bb37c4d32','Col':6,'Row':15,'Format':'string','Value':' ','TargetCode':''}</v>
      </c>
    </row>
    <row r="600" spans="1:1" x14ac:dyDescent="0.2">
      <c r="A600" t="str">
        <f>CONCATENATE("{'SheetId':'6fbe65c3-da29-414a-bb25-33fbc620a8c2'",",","'UId':'2beb187f-de36-47a6-b768-01d0f05016c1'",",'Col':",COLUMN(TKGD_NguoiLienQuan!A17),",'Row':",ROW(TKGD_NguoiLienQuan!A17),",","'ColDynamic':",COLUMN(TKGD_NguoiLienQuan!A16),",","'RowDynamic':",ROW(TKGD_NguoiLienQuan!A16),",","'Format':'string'",",'Value':'",SUBSTITUTE(TKGD_NguoiLienQuan!A17,"'","\'"),"','TargetCode':''}")</f>
        <v>{'SheetId':'6fbe65c3-da29-414a-bb25-33fbc620a8c2','UId':'2beb187f-de36-47a6-b768-01d0f05016c1','Col':1,'Row':17,'ColDynamic':1,'RowDynamic':16,'Format':'string','Value':'','TargetCode':''}</v>
      </c>
    </row>
    <row r="601" spans="1:1" x14ac:dyDescent="0.2">
      <c r="A601" t="str">
        <f>CONCATENATE("{'SheetId':'6fbe65c3-da29-414a-bb25-33fbc620a8c2'",",","'UId':'66567833-f11f-4c9b-936b-4f7edd189aae'",",'Col':",COLUMN(TKGD_NguoiLienQuan!B17),",'Row':",ROW(TKGD_NguoiLienQuan!B17),",","'ColDynamic':",COLUMN(TKGD_NguoiLienQuan!B16),",","'RowDynamic':",ROW(TKGD_NguoiLienQuan!B16),",","'Format':'string'",",'Value':'",SUBSTITUTE(TKGD_NguoiLienQuan!B17,"'","\'"),"','TargetCode':''}")</f>
        <v>{'SheetId':'6fbe65c3-da29-414a-bb25-33fbc620a8c2','UId':'66567833-f11f-4c9b-936b-4f7edd189aae','Col':2,'Row':17,'ColDynamic':2,'RowDynamic':16,'Format':'string','Value':'','TargetCode':''}</v>
      </c>
    </row>
    <row r="602" spans="1:1" x14ac:dyDescent="0.2">
      <c r="A602" t="str">
        <f>CONCATENATE("{'SheetId':'6fbe65c3-da29-414a-bb25-33fbc620a8c2'",",","'UId':'8d89cd1f-6f54-4bf3-941e-3c2d57959e88'",",'Col':",COLUMN(TKGD_NguoiLienQuan!C17),",'Row':",ROW(TKGD_NguoiLienQuan!C17),",","'ColDynamic':",COLUMN(TKGD_NguoiLienQuan!C16),",","'RowDynamic':",ROW(TKGD_NguoiLienQuan!C16),",","'Format':'string'",",'Value':'",SUBSTITUTE(TKGD_NguoiLienQuan!C17,"'","\'"),"','TargetCode':''}")</f>
        <v>{'SheetId':'6fbe65c3-da29-414a-bb25-33fbc620a8c2','UId':'8d89cd1f-6f54-4bf3-941e-3c2d57959e88','Col':3,'Row':17,'ColDynamic':3,'RowDynamic':16,'Format':'string','Value':' ','TargetCode':''}</v>
      </c>
    </row>
    <row r="603" spans="1:1" x14ac:dyDescent="0.2">
      <c r="A603" t="str">
        <f>CONCATENATE("{'SheetId':'6fbe65c3-da29-414a-bb25-33fbc620a8c2'",",","'UId':'d2af4dc9-463d-4bbf-b21f-b9189744a869'",",'Col':",COLUMN(TKGD_NguoiLienQuan!D17),",'Row':",ROW(TKGD_NguoiLienQuan!D17),",","'ColDynamic':",COLUMN(TKGD_NguoiLienQuan!D16),",","'RowDynamic':",ROW(TKGD_NguoiLienQuan!D16),",","'Format':'numberic'",",'Value':'",SUBSTITUTE(TKGD_NguoiLienQuan!D17,"'","\'"),"','TargetCode':''}")</f>
        <v>{'SheetId':'6fbe65c3-da29-414a-bb25-33fbc620a8c2','UId':'d2af4dc9-463d-4bbf-b21f-b9189744a869','Col':4,'Row':17,'ColDynamic':4,'RowDynamic':16,'Format':'numberic','Value':' ','TargetCode':''}</v>
      </c>
    </row>
    <row r="604" spans="1:1" x14ac:dyDescent="0.2">
      <c r="A604" t="str">
        <f>CONCATENATE("{'SheetId':'6fbe65c3-da29-414a-bb25-33fbc620a8c2'",",","'UId':'8c7275a5-f5a7-44b2-8512-782c322c2b63'",",'Col':",COLUMN(TKGD_NguoiLienQuan!E17),",'Row':",ROW(TKGD_NguoiLienQuan!E17),",","'ColDynamic':",COLUMN(TKGD_NguoiLienQuan!E16),",","'RowDynamic':",ROW(TKGD_NguoiLienQuan!E16),",","'Format':'string'",",'Value':'",SUBSTITUTE(TKGD_NguoiLienQuan!E17,"'","\'"),"','TargetCode':''}")</f>
        <v>{'SheetId':'6fbe65c3-da29-414a-bb25-33fbc620a8c2','UId':'8c7275a5-f5a7-44b2-8512-782c322c2b63','Col':5,'Row':17,'ColDynamic':5,'RowDynamic':16,'Format':'string','Value':' ','TargetCode':''}</v>
      </c>
    </row>
    <row r="605" spans="1:1" x14ac:dyDescent="0.2">
      <c r="A605" t="str">
        <f>CONCATENATE("{'SheetId':'6fbe65c3-da29-414a-bb25-33fbc620a8c2'",",","'UId':'fadc4b49-d6f2-4520-bc82-1b0cea8a1671'",",'Col':",COLUMN(TKGD_NguoiLienQuan!F17),",'Row':",ROW(TKGD_NguoiLienQuan!F17),",","'ColDynamic':",COLUMN(TKGD_NguoiLienQuan!F16),",","'RowDynamic':",ROW(TKGD_NguoiLienQuan!F16),",","'Format':'string'",",'Value':'",SUBSTITUTE(TKGD_NguoiLienQuan!F17,"'","\'"),"','TargetCode':''}")</f>
        <v>{'SheetId':'6fbe65c3-da29-414a-bb25-33fbc620a8c2','UId':'fadc4b49-d6f2-4520-bc82-1b0cea8a1671','Col':6,'Row':17,'ColDynamic':6,'RowDynamic':16,'Format':'string','Value':' ','TargetCode':''}</v>
      </c>
    </row>
    <row r="606" spans="1:1" x14ac:dyDescent="0.2">
      <c r="A606" t="str">
        <f>CONCATENATE("{'SheetId':'6fbe65c3-da29-414a-bb25-33fbc620a8c2'",",","'UId':'2e346719-2288-4e9b-af8f-687290c6d6cd'",",'Col':",COLUMN(TKGD_NguoiLienQuan!C18),",'Row':",ROW(TKGD_NguoiLienQuan!C18),",","'Format':'string'",",'Value':'",SUBSTITUTE(TKGD_NguoiLienQuan!C18,"'","\'"),"','TargetCode':''}")</f>
        <v>{'SheetId':'6fbe65c3-da29-414a-bb25-33fbc620a8c2','UId':'2e346719-2288-4e9b-af8f-687290c6d6cd','Col':3,'Row':18,'Format':'string','Value':' ','TargetCode':''}</v>
      </c>
    </row>
    <row r="607" spans="1:1" x14ac:dyDescent="0.2">
      <c r="A607" t="str">
        <f>CONCATENATE("{'SheetId':'6fbe65c3-da29-414a-bb25-33fbc620a8c2'",",","'UId':'1804bc32-a125-49fa-b77e-6d6122a53e27'",",'Col':",COLUMN(TKGD_NguoiLienQuan!D18),",'Row':",ROW(TKGD_NguoiLienQuan!D18),",","'Format':'numberic'",",'Value':'",SUBSTITUTE(TKGD_NguoiLienQuan!D18,"'","\'"),"','TargetCode':''}")</f>
        <v>{'SheetId':'6fbe65c3-da29-414a-bb25-33fbc620a8c2','UId':'1804bc32-a125-49fa-b77e-6d6122a53e27','Col':4,'Row':18,'Format':'numberic','Value':' ','TargetCode':''}</v>
      </c>
    </row>
    <row r="608" spans="1:1" x14ac:dyDescent="0.2">
      <c r="A608" t="str">
        <f>CONCATENATE("{'SheetId':'6fbe65c3-da29-414a-bb25-33fbc620a8c2'",",","'UId':'8d705310-46f9-4300-968c-b2dc9d59d8a6'",",'Col':",COLUMN(TKGD_NguoiLienQuan!E18),",'Row':",ROW(TKGD_NguoiLienQuan!E18),",","'Format':'string'",",'Value':'",SUBSTITUTE(TKGD_NguoiLienQuan!E18,"'","\'"),"','TargetCode':''}")</f>
        <v>{'SheetId':'6fbe65c3-da29-414a-bb25-33fbc620a8c2','UId':'8d705310-46f9-4300-968c-b2dc9d59d8a6','Col':5,'Row':18,'Format':'string','Value':' ','TargetCode':''}</v>
      </c>
    </row>
    <row r="609" spans="1:1" x14ac:dyDescent="0.2">
      <c r="A609" t="str">
        <f>CONCATENATE("{'SheetId':'6fbe65c3-da29-414a-bb25-33fbc620a8c2'",",","'UId':'59bbbe60-823d-45e4-8f7b-fd4ff365974c'",",'Col':",COLUMN(TKGD_NguoiLienQuan!F18),",'Row':",ROW(TKGD_NguoiLienQuan!F18),",","'Format':'string'",",'Value':'",SUBSTITUTE(TKGD_NguoiLienQuan!F18,"'","\'"),"','TargetCode':''}")</f>
        <v>{'SheetId':'6fbe65c3-da29-414a-bb25-33fbc620a8c2','UId':'59bbbe60-823d-45e4-8f7b-fd4ff365974c','Col':6,'Row':18,'Format':'string','Value':' ','TargetCode':''}</v>
      </c>
    </row>
    <row r="610" spans="1:1" x14ac:dyDescent="0.2">
      <c r="A610" t="str">
        <f>CONCATENATE("{'SheetId':'6fbe65c3-da29-414a-bb25-33fbc620a8c2'",",","'UId':'a2f87f99-31f2-48bb-9810-66fb93c3c176'",",'Col':",COLUMN(TKGD_NguoiLienQuan!A20),",'Row':",ROW(TKGD_NguoiLienQuan!A20),",","'ColDynamic':",COLUMN(TKGD_NguoiLienQuan!A19),",","'RowDynamic':",ROW(TKGD_NguoiLienQuan!A19),",","'Format':'string'",",'Value':'",SUBSTITUTE(TKGD_NguoiLienQuan!A20,"'","\'"),"','TargetCode':''}")</f>
        <v>{'SheetId':'6fbe65c3-da29-414a-bb25-33fbc620a8c2','UId':'a2f87f99-31f2-48bb-9810-66fb93c3c176','Col':1,'Row':20,'ColDynamic':1,'RowDynamic':19,'Format':'string','Value':' ','TargetCode':''}</v>
      </c>
    </row>
    <row r="611" spans="1:1" x14ac:dyDescent="0.2">
      <c r="A611" t="str">
        <f>CONCATENATE("{'SheetId':'6fbe65c3-da29-414a-bb25-33fbc620a8c2'",",","'UId':'35decab2-6231-49c8-a927-f87b3d99bd0d'",",'Col':",COLUMN(TKGD_NguoiLienQuan!B20),",'Row':",ROW(TKGD_NguoiLienQuan!B20),",","'ColDynamic':",COLUMN(TKGD_NguoiLienQuan!B19),",","'RowDynamic':",ROW(TKGD_NguoiLienQuan!B19),",","'Format':'string'",",'Value':'",SUBSTITUTE(TKGD_NguoiLienQuan!B20,"'","\'"),"','TargetCode':''}")</f>
        <v>{'SheetId':'6fbe65c3-da29-414a-bb25-33fbc620a8c2','UId':'35decab2-6231-49c8-a927-f87b3d99bd0d','Col':2,'Row':20,'ColDynamic':2,'RowDynamic':19,'Format':'string','Value':' ','TargetCode':''}</v>
      </c>
    </row>
    <row r="612" spans="1:1" x14ac:dyDescent="0.2">
      <c r="A612" t="str">
        <f>CONCATENATE("{'SheetId':'6fbe65c3-da29-414a-bb25-33fbc620a8c2'",",","'UId':'e01d27b9-fda6-469e-addb-88d145fe44ad'",",'Col':",COLUMN(TKGD_NguoiLienQuan!C20),",'Row':",ROW(TKGD_NguoiLienQuan!C20),",","'ColDynamic':",COLUMN(TKGD_NguoiLienQuan!C19),",","'RowDynamic':",ROW(TKGD_NguoiLienQuan!C19),",","'Format':'string'",",'Value':'",SUBSTITUTE(TKGD_NguoiLienQuan!C20,"'","\'"),"','TargetCode':''}")</f>
        <v>{'SheetId':'6fbe65c3-da29-414a-bb25-33fbc620a8c2','UId':'e01d27b9-fda6-469e-addb-88d145fe44ad','Col':3,'Row':20,'ColDynamic':3,'RowDynamic':19,'Format':'string','Value':' ','TargetCode':''}</v>
      </c>
    </row>
    <row r="613" spans="1:1" x14ac:dyDescent="0.2">
      <c r="A613" t="str">
        <f>CONCATENATE("{'SheetId':'6fbe65c3-da29-414a-bb25-33fbc620a8c2'",",","'UId':'98654e55-b73c-4635-902f-2328a76e8193'",",'Col':",COLUMN(TKGD_NguoiLienQuan!D20),",'Row':",ROW(TKGD_NguoiLienQuan!D20),",","'ColDynamic':",COLUMN(TKGD_NguoiLienQuan!D19),",","'RowDynamic':",ROW(TKGD_NguoiLienQuan!D19),",","'Format':'numberic'",",'Value':'",SUBSTITUTE(TKGD_NguoiLienQuan!D20,"'","\'"),"','TargetCode':''}")</f>
        <v>{'SheetId':'6fbe65c3-da29-414a-bb25-33fbc620a8c2','UId':'98654e55-b73c-4635-902f-2328a76e8193','Col':4,'Row':20,'ColDynamic':4,'RowDynamic':19,'Format':'numberic','Value':' ','TargetCode':''}</v>
      </c>
    </row>
    <row r="614" spans="1:1" x14ac:dyDescent="0.2">
      <c r="A614" t="str">
        <f>CONCATENATE("{'SheetId':'6fbe65c3-da29-414a-bb25-33fbc620a8c2'",",","'UId':'c9709a97-8d74-46a0-9447-f2bcd9fdd4cd'",",'Col':",COLUMN(TKGD_NguoiLienQuan!E20),",'Row':",ROW(TKGD_NguoiLienQuan!E20),",","'ColDynamic':",COLUMN(TKGD_NguoiLienQuan!E19),",","'RowDynamic':",ROW(TKGD_NguoiLienQuan!E19),",","'Format':'string'",",'Value':'",SUBSTITUTE(TKGD_NguoiLienQuan!E20,"'","\'"),"','TargetCode':''}")</f>
        <v>{'SheetId':'6fbe65c3-da29-414a-bb25-33fbc620a8c2','UId':'c9709a97-8d74-46a0-9447-f2bcd9fdd4cd','Col':5,'Row':20,'ColDynamic':5,'RowDynamic':19,'Format':'string','Value':' ','TargetCode':''}</v>
      </c>
    </row>
    <row r="615" spans="1:1" x14ac:dyDescent="0.2">
      <c r="A615" t="str">
        <f>CONCATENATE("{'SheetId':'6fbe65c3-da29-414a-bb25-33fbc620a8c2'",",","'UId':'4945f6a8-56ba-47f2-bd75-3c2c6131bd3a'",",'Col':",COLUMN(TKGD_NguoiLienQuan!F20),",'Row':",ROW(TKGD_NguoiLienQuan!F20),",","'ColDynamic':",COLUMN(TKGD_NguoiLienQuan!F19),",","'RowDynamic':",ROW(TKGD_NguoiLienQuan!F19),",","'Format':'string'",",'Value':'",SUBSTITUTE(TKGD_NguoiLienQuan!F20,"'","\'"),"','TargetCode':''}")</f>
        <v>{'SheetId':'6fbe65c3-da29-414a-bb25-33fbc620a8c2','UId':'4945f6a8-56ba-47f2-bd75-3c2c6131bd3a','Col':6,'Row':20,'ColDynamic':6,'RowDynamic':19,'Format':'string','Value':' ','TargetCode':''}</v>
      </c>
    </row>
    <row r="616" spans="1:1" x14ac:dyDescent="0.2">
      <c r="A616" t="str">
        <f>CONCATENATE("{'SheetId':'6fbe65c3-da29-414a-bb25-33fbc620a8c2'",",","'UId':'20b43fcb-d256-46b5-a242-f32f201ec2f4'",",'Col':",COLUMN(TKGD_NguoiLienQuan!C21),",'Row':",ROW(TKGD_NguoiLienQuan!C21),",","'Format':'string'",",'Value':'",SUBSTITUTE(TKGD_NguoiLienQuan!C21,"'","\'"),"','TargetCode':''}")</f>
        <v>{'SheetId':'6fbe65c3-da29-414a-bb25-33fbc620a8c2','UId':'20b43fcb-d256-46b5-a242-f32f201ec2f4','Col':3,'Row':21,'Format':'string','Value':' ','TargetCode':''}</v>
      </c>
    </row>
    <row r="617" spans="1:1" x14ac:dyDescent="0.2">
      <c r="A617" t="str">
        <f>CONCATENATE("{'SheetId':'6fbe65c3-da29-414a-bb25-33fbc620a8c2'",",","'UId':'f0eeed42-eaff-48aa-ae01-0e038d81c61c'",",'Col':",COLUMN(TKGD_NguoiLienQuan!D21),",'Row':",ROW(TKGD_NguoiLienQuan!D21),",","'Format':'numberic'",",'Value':'",SUBSTITUTE(TKGD_NguoiLienQuan!D21,"'","\'"),"','TargetCode':''}")</f>
        <v>{'SheetId':'6fbe65c3-da29-414a-bb25-33fbc620a8c2','UId':'f0eeed42-eaff-48aa-ae01-0e038d81c61c','Col':4,'Row':21,'Format':'numberic','Value':' ','TargetCode':''}</v>
      </c>
    </row>
    <row r="618" spans="1:1" x14ac:dyDescent="0.2">
      <c r="A618" t="str">
        <f>CONCATENATE("{'SheetId':'6fbe65c3-da29-414a-bb25-33fbc620a8c2'",",","'UId':'b6363b14-6f95-4b24-9412-b3efdd3a1885'",",'Col':",COLUMN(TKGD_NguoiLienQuan!E21),",'Row':",ROW(TKGD_NguoiLienQuan!E21),",","'Format':'string'",",'Value':'",SUBSTITUTE(TKGD_NguoiLienQuan!E21,"'","\'"),"','TargetCode':''}")</f>
        <v>{'SheetId':'6fbe65c3-da29-414a-bb25-33fbc620a8c2','UId':'b6363b14-6f95-4b24-9412-b3efdd3a1885','Col':5,'Row':21,'Format':'string','Value':' ','TargetCode':''}</v>
      </c>
    </row>
    <row r="619" spans="1:1" x14ac:dyDescent="0.2">
      <c r="A619" t="str">
        <f>CONCATENATE("{'SheetId':'6fbe65c3-da29-414a-bb25-33fbc620a8c2'",",","'UId':'cc67acb9-c3db-464e-9cb1-9f5716c40da6'",",'Col':",COLUMN(TKGD_NguoiLienQuan!F21),",'Row':",ROW(TKGD_NguoiLienQuan!F21),",","'Format':'string'",",'Value':'",SUBSTITUTE(TKGD_NguoiLienQuan!F21,"'","\'"),"','TargetCode':''}")</f>
        <v>{'SheetId':'6fbe65c3-da29-414a-bb25-33fbc620a8c2','UId':'cc67acb9-c3db-464e-9cb1-9f5716c40da6','Col':6,'Row':21,'Format':'string','Value':' ','TargetCode':''}</v>
      </c>
    </row>
    <row r="620" spans="1:1" x14ac:dyDescent="0.2">
      <c r="A620" t="str">
        <f>CONCATENATE("{'SheetId':'6fbe65c3-da29-414a-bb25-33fbc620a8c2'",",","'UId':'8dd23f77-6324-4cc1-be60-9c41fc59ce05'",",'Col':",COLUMN(TKGD_NguoiLienQuan!A23),",'Row':",ROW(TKGD_NguoiLienQuan!A23),",","'ColDynamic':",COLUMN(TKGD_NguoiLienQuan!A22),",","'RowDynamic':",ROW(TKGD_NguoiLienQuan!A22),",","'Format':'string'",",'Value':'",SUBSTITUTE(TKGD_NguoiLienQuan!A23,"'","\'"),"','TargetCode':''}")</f>
        <v>{'SheetId':'6fbe65c3-da29-414a-bb25-33fbc620a8c2','UId':'8dd23f77-6324-4cc1-be60-9c41fc59ce05','Col':1,'Row':23,'ColDynamic':1,'RowDynamic':22,'Format':'string','Value':' ','TargetCode':''}</v>
      </c>
    </row>
    <row r="621" spans="1:1" x14ac:dyDescent="0.2">
      <c r="A621" t="str">
        <f>CONCATENATE("{'SheetId':'6fbe65c3-da29-414a-bb25-33fbc620a8c2'",",","'UId':'b23fb979-eea8-484d-8a8b-e6f88530c609'",",'Col':",COLUMN(TKGD_NguoiLienQuan!B23),",'Row':",ROW(TKGD_NguoiLienQuan!B23),",","'ColDynamic':",COLUMN(TKGD_NguoiLienQuan!B22),",","'RowDynamic':",ROW(TKGD_NguoiLienQuan!B22),",","'Format':'string'",",'Value':'",SUBSTITUTE(TKGD_NguoiLienQuan!B23,"'","\'"),"','TargetCode':''}")</f>
        <v>{'SheetId':'6fbe65c3-da29-414a-bb25-33fbc620a8c2','UId':'b23fb979-eea8-484d-8a8b-e6f88530c609','Col':2,'Row':23,'ColDynamic':2,'RowDynamic':22,'Format':'string','Value':' ','TargetCode':''}</v>
      </c>
    </row>
    <row r="622" spans="1:1" x14ac:dyDescent="0.2">
      <c r="A622" t="str">
        <f>CONCATENATE("{'SheetId':'6fbe65c3-da29-414a-bb25-33fbc620a8c2'",",","'UId':'f09ae7e9-4796-4253-b831-f0d72874f723'",",'Col':",COLUMN(TKGD_NguoiLienQuan!C23),",'Row':",ROW(TKGD_NguoiLienQuan!C23),",","'ColDynamic':",COLUMN(TKGD_NguoiLienQuan!C22),",","'RowDynamic':",ROW(TKGD_NguoiLienQuan!C22),",","'Format':'string'",",'Value':'",SUBSTITUTE(TKGD_NguoiLienQuan!C23,"'","\'"),"','TargetCode':''}")</f>
        <v>{'SheetId':'6fbe65c3-da29-414a-bb25-33fbc620a8c2','UId':'f09ae7e9-4796-4253-b831-f0d72874f723','Col':3,'Row':23,'ColDynamic':3,'RowDynamic':22,'Format':'string','Value':' ','TargetCode':''}</v>
      </c>
    </row>
    <row r="623" spans="1:1" x14ac:dyDescent="0.2">
      <c r="A623" t="str">
        <f>CONCATENATE("{'SheetId':'6fbe65c3-da29-414a-bb25-33fbc620a8c2'",",","'UId':'2562645c-dd32-438c-bc70-23c7d065488a'",",'Col':",COLUMN(TKGD_NguoiLienQuan!D23),",'Row':",ROW(TKGD_NguoiLienQuan!D23),",","'ColDynamic':",COLUMN(TKGD_NguoiLienQuan!D22),",","'RowDynamic':",ROW(TKGD_NguoiLienQuan!D22),",","'Format':'numberic'",",'Value':'",SUBSTITUTE(TKGD_NguoiLienQuan!D23,"'","\'"),"','TargetCode':''}")</f>
        <v>{'SheetId':'6fbe65c3-da29-414a-bb25-33fbc620a8c2','UId':'2562645c-dd32-438c-bc70-23c7d065488a','Col':4,'Row':23,'ColDynamic':4,'RowDynamic':22,'Format':'numberic','Value':' ','TargetCode':''}</v>
      </c>
    </row>
    <row r="624" spans="1:1" x14ac:dyDescent="0.2">
      <c r="A624" t="str">
        <f>CONCATENATE("{'SheetId':'6fbe65c3-da29-414a-bb25-33fbc620a8c2'",",","'UId':'4989fa7b-2edb-4cf6-9b26-c7a6f55cd2a6'",",'Col':",COLUMN(TKGD_NguoiLienQuan!E23),",'Row':",ROW(TKGD_NguoiLienQuan!E23),",","'ColDynamic':",COLUMN(TKGD_NguoiLienQuan!E22),",","'RowDynamic':",ROW(TKGD_NguoiLienQuan!E22),",","'Format':'numberic'",",'Value':'",SUBSTITUTE(TKGD_NguoiLienQuan!E23,"'","\'"),"','TargetCode':''}")</f>
        <v>{'SheetId':'6fbe65c3-da29-414a-bb25-33fbc620a8c2','UId':'4989fa7b-2edb-4cf6-9b26-c7a6f55cd2a6','Col':5,'Row':23,'ColDynamic':5,'RowDynamic':22,'Format':'numberic','Value':' ','TargetCode':''}</v>
      </c>
    </row>
    <row r="625" spans="1:1" x14ac:dyDescent="0.2">
      <c r="A625" t="str">
        <f>CONCATENATE("{'SheetId':'6fbe65c3-da29-414a-bb25-33fbc620a8c2'",",","'UId':'8b5fcb2a-6139-40c0-9cc9-a3faa42dac2c'",",'Col':",COLUMN(TKGD_NguoiLienQuan!F23),",'Row':",ROW(TKGD_NguoiLienQuan!F23),",","'ColDynamic':",COLUMN(TKGD_NguoiLienQuan!F22),",","'RowDynamic':",ROW(TKGD_NguoiLienQuan!F22),",","'Format':'numberic'",",'Value':'",SUBSTITUTE(TKGD_NguoiLienQuan!F23,"'","\'"),"','TargetCode':''}")</f>
        <v>{'SheetId':'6fbe65c3-da29-414a-bb25-33fbc620a8c2','UId':'8b5fcb2a-6139-40c0-9cc9-a3faa42dac2c','Col':6,'Row':23,'ColDynamic':6,'RowDynamic':22,'Format':'numberic','Value':' ','TargetCode':''}</v>
      </c>
    </row>
    <row r="626" spans="1:1" x14ac:dyDescent="0.2">
      <c r="A626" t="str">
        <f>CONCATENATE("{'SheetId':'6fbe65c3-da29-414a-bb25-33fbc620a8c2'",",","'UId':'30e94e82-ce02-4922-b422-5e67bfd62289'",",'Col':",COLUMN(TKGD_NguoiLienQuan!C24),",'Row':",ROW(TKGD_NguoiLienQuan!C24),",","'Format':'string'",",'Value':'",SUBSTITUTE(TKGD_NguoiLienQuan!C24,"'","\'"),"','TargetCode':''}")</f>
        <v>{'SheetId':'6fbe65c3-da29-414a-bb25-33fbc620a8c2','UId':'30e94e82-ce02-4922-b422-5e67bfd62289','Col':3,'Row':24,'Format':'string','Value':' ','TargetCode':''}</v>
      </c>
    </row>
    <row r="627" spans="1:1" x14ac:dyDescent="0.2">
      <c r="A627" t="str">
        <f>CONCATENATE("{'SheetId':'6fbe65c3-da29-414a-bb25-33fbc620a8c2'",",","'UId':'1fe50a2b-e2d0-46b6-ad31-014d09daae72'",",'Col':",COLUMN(TKGD_NguoiLienQuan!D24),",'Row':",ROW(TKGD_NguoiLienQuan!D24),",","'Format':'numberic'",",'Value':'",SUBSTITUTE(TKGD_NguoiLienQuan!D24,"'","\'"),"','TargetCode':''}")</f>
        <v>{'SheetId':'6fbe65c3-da29-414a-bb25-33fbc620a8c2','UId':'1fe50a2b-e2d0-46b6-ad31-014d09daae72','Col':4,'Row':24,'Format':'numberic','Value':' ','TargetCode':''}</v>
      </c>
    </row>
    <row r="628" spans="1:1" x14ac:dyDescent="0.2">
      <c r="A628" t="str">
        <f>CONCATENATE("{'SheetId':'6fbe65c3-da29-414a-bb25-33fbc620a8c2'",",","'UId':'e5676e7e-4561-4e2b-8c14-f3b14c1f6a71'",",'Col':",COLUMN(TKGD_NguoiLienQuan!E24),",'Row':",ROW(TKGD_NguoiLienQuan!E24),",","'Format':'numberic'",",'Value':'",SUBSTITUTE(TKGD_NguoiLienQuan!E24,"'","\'"),"','TargetCode':''}")</f>
        <v>{'SheetId':'6fbe65c3-da29-414a-bb25-33fbc620a8c2','UId':'e5676e7e-4561-4e2b-8c14-f3b14c1f6a71','Col':5,'Row':24,'Format':'numberic','Value':' ','TargetCode':''}</v>
      </c>
    </row>
    <row r="629" spans="1:1" x14ac:dyDescent="0.2">
      <c r="A629" t="str">
        <f>CONCATENATE("{'SheetId':'6fbe65c3-da29-414a-bb25-33fbc620a8c2'",",","'UId':'001c23fe-1b08-4ee7-962b-8e68d90a4b10'",",'Col':",COLUMN(TKGD_NguoiLienQuan!F24),",'Row':",ROW(TKGD_NguoiLienQuan!F24),",","'Format':'numberic'",",'Value':'",SUBSTITUTE(TKGD_NguoiLienQuan!F24,"'","\'"),"','TargetCode':''}")</f>
        <v>{'SheetId':'6fbe65c3-da29-414a-bb25-33fbc620a8c2','UId':'001c23fe-1b08-4ee7-962b-8e68d90a4b10','Col':6,'Row':24,'Format':'numberic','Value':' ','TargetCode':''}</v>
      </c>
    </row>
    <row r="630" spans="1:1" x14ac:dyDescent="0.2">
      <c r="A630" t="str">
        <f>CONCATENATE("{'SheetId':'6fbe65c3-da29-414a-bb25-33fbc620a8c2'",",","'UId':'f31b3f16-d3cc-4b2c-bfa9-ff37fe018067'",",'Col':",COLUMN(TKGD_NguoiLienQuan!A26),",'Row':",ROW(TKGD_NguoiLienQuan!A26),",","'ColDynamic':",COLUMN(TKGD_NguoiLienQuan!A25),",","'RowDynamic':",ROW(TKGD_NguoiLienQuan!A25),",","'Format':'string'",",'Value':'",SUBSTITUTE(TKGD_NguoiLienQuan!A26,"'","\'"),"','TargetCode':''}")</f>
        <v>{'SheetId':'6fbe65c3-da29-414a-bb25-33fbc620a8c2','UId':'f31b3f16-d3cc-4b2c-bfa9-ff37fe018067','Col':1,'Row':26,'ColDynamic':1,'RowDynamic':25,'Format':'string','Value':' ','TargetCode':''}</v>
      </c>
    </row>
    <row r="631" spans="1:1" x14ac:dyDescent="0.2">
      <c r="A631" t="str">
        <f>CONCATENATE("{'SheetId':'6fbe65c3-da29-414a-bb25-33fbc620a8c2'",",","'UId':'a3cb7fa5-4a50-49a7-9844-03cea1eadc9d'",",'Col':",COLUMN(TKGD_NguoiLienQuan!B26),",'Row':",ROW(TKGD_NguoiLienQuan!B26),",","'ColDynamic':",COLUMN(TKGD_NguoiLienQuan!B25),",","'RowDynamic':",ROW(TKGD_NguoiLienQuan!B25),",","'Format':'string'",",'Value':'",SUBSTITUTE(TKGD_NguoiLienQuan!B26,"'","\'"),"','TargetCode':''}")</f>
        <v>{'SheetId':'6fbe65c3-da29-414a-bb25-33fbc620a8c2','UId':'a3cb7fa5-4a50-49a7-9844-03cea1eadc9d','Col':2,'Row':26,'ColDynamic':2,'RowDynamic':25,'Format':'string','Value':' ','TargetCode':''}</v>
      </c>
    </row>
    <row r="632" spans="1:1" x14ac:dyDescent="0.2">
      <c r="A632" t="str">
        <f>CONCATENATE("{'SheetId':'6fbe65c3-da29-414a-bb25-33fbc620a8c2'",",","'UId':'43dc6cff-44ff-489e-83e6-fd1050a17462'",",'Col':",COLUMN(TKGD_NguoiLienQuan!C26),",'Row':",ROW(TKGD_NguoiLienQuan!C26),",","'ColDynamic':",COLUMN(TKGD_NguoiLienQuan!C25),",","'RowDynamic':",ROW(TKGD_NguoiLienQuan!C25),",","'Format':'string'",",'Value':'",SUBSTITUTE(TKGD_NguoiLienQuan!C26,"'","\'"),"','TargetCode':''}")</f>
        <v>{'SheetId':'6fbe65c3-da29-414a-bb25-33fbc620a8c2','UId':'43dc6cff-44ff-489e-83e6-fd1050a17462','Col':3,'Row':26,'ColDynamic':3,'RowDynamic':25,'Format':'string','Value':' ','TargetCode':''}</v>
      </c>
    </row>
    <row r="633" spans="1:1" x14ac:dyDescent="0.2">
      <c r="A633" t="str">
        <f>CONCATENATE("{'SheetId':'6fbe65c3-da29-414a-bb25-33fbc620a8c2'",",","'UId':'55f23f1b-fb09-4278-90ef-e7d861ee5188'",",'Col':",COLUMN(TKGD_NguoiLienQuan!D26),",'Row':",ROW(TKGD_NguoiLienQuan!D26),",","'ColDynamic':",COLUMN(TKGD_NguoiLienQuan!D25),",","'RowDynamic':",ROW(TKGD_NguoiLienQuan!D25),",","'Format':'numberic'",",'Value':'",SUBSTITUTE(TKGD_NguoiLienQuan!D26,"'","\'"),"','TargetCode':''}")</f>
        <v>{'SheetId':'6fbe65c3-da29-414a-bb25-33fbc620a8c2','UId':'55f23f1b-fb09-4278-90ef-e7d861ee5188','Col':4,'Row':26,'ColDynamic':4,'RowDynamic':25,'Format':'numberic','Value':' ','TargetCode':''}</v>
      </c>
    </row>
    <row r="634" spans="1:1" x14ac:dyDescent="0.2">
      <c r="A634" t="str">
        <f>CONCATENATE("{'SheetId':'6fbe65c3-da29-414a-bb25-33fbc620a8c2'",",","'UId':'f5ca671f-5f69-409c-906b-06b0e8b7e8ed'",",'Col':",COLUMN(TKGD_NguoiLienQuan!E26),",'Row':",ROW(TKGD_NguoiLienQuan!E26),",","'ColDynamic':",COLUMN(TKGD_NguoiLienQuan!E25),",","'RowDynamic':",ROW(TKGD_NguoiLienQuan!E25),",","'Format':'string'",",'Value':'",SUBSTITUTE(TKGD_NguoiLienQuan!E26,"'","\'"),"','TargetCode':''}")</f>
        <v>{'SheetId':'6fbe65c3-da29-414a-bb25-33fbc620a8c2','UId':'f5ca671f-5f69-409c-906b-06b0e8b7e8ed','Col':5,'Row':26,'ColDynamic':5,'RowDynamic':25,'Format':'string','Value':' ','TargetCode':''}</v>
      </c>
    </row>
    <row r="635" spans="1:1" x14ac:dyDescent="0.2">
      <c r="A635" t="str">
        <f>CONCATENATE("{'SheetId':'6fbe65c3-da29-414a-bb25-33fbc620a8c2'",",","'UId':'aa345bf6-ac83-4133-815e-344a73bbad10'",",'Col':",COLUMN(TKGD_NguoiLienQuan!F26),",'Row':",ROW(TKGD_NguoiLienQuan!F26),",","'ColDynamic':",COLUMN(TKGD_NguoiLienQuan!F25),",","'RowDynamic':",ROW(TKGD_NguoiLienQuan!F25),",","'Format':'string'",",'Value':'",SUBSTITUTE(TKGD_NguoiLienQuan!F26,"'","\'"),"','TargetCode':''}")</f>
        <v>{'SheetId':'6fbe65c3-da29-414a-bb25-33fbc620a8c2','UId':'aa345bf6-ac83-4133-815e-344a73bbad10','Col':6,'Row':26,'ColDynamic':6,'RowDynamic':25,'Format':'string','Value':' ','TargetCode':''}</v>
      </c>
    </row>
    <row r="636" spans="1:1" x14ac:dyDescent="0.2">
      <c r="A636" t="str">
        <f>CONCATENATE("{'SheetId':'6fbe65c3-da29-414a-bb25-33fbc620a8c2'",",","'UId':'6db3d4b3-5757-4791-92e8-596155cd1ad4'",",'Col':",COLUMN(TKGD_NguoiLienQuan!C27),",'Row':",ROW(TKGD_NguoiLienQuan!C27),",","'Format':'string'",",'Value':'",SUBSTITUTE(TKGD_NguoiLienQuan!C27,"'","\'"),"','TargetCode':''}")</f>
        <v>{'SheetId':'6fbe65c3-da29-414a-bb25-33fbc620a8c2','UId':'6db3d4b3-5757-4791-92e8-596155cd1ad4','Col':3,'Row':27,'Format':'string','Value':' ','TargetCode':''}</v>
      </c>
    </row>
    <row r="637" spans="1:1" x14ac:dyDescent="0.2">
      <c r="A637" t="str">
        <f>CONCATENATE("{'SheetId':'6fbe65c3-da29-414a-bb25-33fbc620a8c2'",",","'UId':'18b9268f-3f1e-47ed-b76b-9cf749f11472'",",'Col':",COLUMN(TKGD_NguoiLienQuan!D27),",'Row':",ROW(TKGD_NguoiLienQuan!D27),",","'Format':'numberic'",",'Value':'",SUBSTITUTE(TKGD_NguoiLienQuan!D27,"'","\'"),"','TargetCode':''}")</f>
        <v>{'SheetId':'6fbe65c3-da29-414a-bb25-33fbc620a8c2','UId':'18b9268f-3f1e-47ed-b76b-9cf749f11472','Col':4,'Row':27,'Format':'numberic','Value':' ','TargetCode':''}</v>
      </c>
    </row>
    <row r="638" spans="1:1" x14ac:dyDescent="0.2">
      <c r="A638" t="str">
        <f>CONCATENATE("{'SheetId':'6fbe65c3-da29-414a-bb25-33fbc620a8c2'",",","'UId':'56ef9c46-8b22-4af1-a69a-2c4b2a558a89'",",'Col':",COLUMN(TKGD_NguoiLienQuan!E27),",'Row':",ROW(TKGD_NguoiLienQuan!E27),",","'Format':'string'",",'Value':'",SUBSTITUTE(TKGD_NguoiLienQuan!E27,"'","\'"),"','TargetCode':''}")</f>
        <v>{'SheetId':'6fbe65c3-da29-414a-bb25-33fbc620a8c2','UId':'56ef9c46-8b22-4af1-a69a-2c4b2a558a89','Col':5,'Row':27,'Format':'string','Value':' ','TargetCode':''}</v>
      </c>
    </row>
    <row r="639" spans="1:1" x14ac:dyDescent="0.2">
      <c r="A639" t="str">
        <f>CONCATENATE("{'SheetId':'6fbe65c3-da29-414a-bb25-33fbc620a8c2'",",","'UId':'f0f67b7b-5b37-4f75-bebf-5a8a19445179'",",'Col':",COLUMN(TKGD_NguoiLienQuan!F27),",'Row':",ROW(TKGD_NguoiLienQuan!F27),",","'Format':'string'",",'Value':'",SUBSTITUTE(TKGD_NguoiLienQuan!F27,"'","\'"),"','TargetCode':''}")</f>
        <v>{'SheetId':'6fbe65c3-da29-414a-bb25-33fbc620a8c2','UId':'f0f67b7b-5b37-4f75-bebf-5a8a19445179','Col':6,'Row':27,'Format':'string','Value':' ','TargetCode':''}</v>
      </c>
    </row>
    <row r="640" spans="1:1" x14ac:dyDescent="0.2">
      <c r="A640" t="str">
        <f>CONCATENATE("{'SheetId':'6fbe65c3-da29-414a-bb25-33fbc620a8c2'",",","'UId':'ab96c47d-a61c-4e3e-86e1-cb17defc519a'",",'Col':",COLUMN(TKGD_NguoiLienQuan!A29),",'Row':",ROW(TKGD_NguoiLienQuan!A29),",","'ColDynamic':",COLUMN(TKGD_NguoiLienQuan!A28),",","'RowDynamic':",ROW(TKGD_NguoiLienQuan!A28),",","'Format':'string'",",'Value':'",SUBSTITUTE(TKGD_NguoiLienQuan!A29,"'","\'"),"','TargetCode':''}")</f>
        <v>{'SheetId':'6fbe65c3-da29-414a-bb25-33fbc620a8c2','UId':'ab96c47d-a61c-4e3e-86e1-cb17defc519a','Col':1,'Row':29,'ColDynamic':1,'RowDynamic':28,'Format':'string','Value':' ','TargetCode':''}</v>
      </c>
    </row>
    <row r="641" spans="1:1" x14ac:dyDescent="0.2">
      <c r="A641" t="str">
        <f>CONCATENATE("{'SheetId':'6fbe65c3-da29-414a-bb25-33fbc620a8c2'",",","'UId':'4a8b4737-90d0-46b5-b93f-ba642107ffdd'",",'Col':",COLUMN(TKGD_NguoiLienQuan!B29),",'Row':",ROW(TKGD_NguoiLienQuan!B29),",","'ColDynamic':",COLUMN(TKGD_NguoiLienQuan!B28),",","'RowDynamic':",ROW(TKGD_NguoiLienQuan!B28),",","'Format':'string'",",'Value':'",SUBSTITUTE(TKGD_NguoiLienQuan!B29,"'","\'"),"','TargetCode':''}")</f>
        <v>{'SheetId':'6fbe65c3-da29-414a-bb25-33fbc620a8c2','UId':'4a8b4737-90d0-46b5-b93f-ba642107ffdd','Col':2,'Row':29,'ColDynamic':2,'RowDynamic':28,'Format':'string','Value':' ','TargetCode':''}</v>
      </c>
    </row>
    <row r="642" spans="1:1" x14ac:dyDescent="0.2">
      <c r="A642" t="str">
        <f>CONCATENATE("{'SheetId':'6fbe65c3-da29-414a-bb25-33fbc620a8c2'",",","'UId':'d9a9e521-1334-498e-8105-85f2a5976257'",",'Col':",COLUMN(TKGD_NguoiLienQuan!C29),",'Row':",ROW(TKGD_NguoiLienQuan!C29),",","'ColDynamic':",COLUMN(TKGD_NguoiLienQuan!C28),",","'RowDynamic':",ROW(TKGD_NguoiLienQuan!C28),",","'Format':'string'",",'Value':'",SUBSTITUTE(TKGD_NguoiLienQuan!C29,"'","\'"),"','TargetCode':''}")</f>
        <v>{'SheetId':'6fbe65c3-da29-414a-bb25-33fbc620a8c2','UId':'d9a9e521-1334-498e-8105-85f2a5976257','Col':3,'Row':29,'ColDynamic':3,'RowDynamic':28,'Format':'string','Value':' ','TargetCode':''}</v>
      </c>
    </row>
    <row r="643" spans="1:1" x14ac:dyDescent="0.2">
      <c r="A643" t="str">
        <f>CONCATENATE("{'SheetId':'6fbe65c3-da29-414a-bb25-33fbc620a8c2'",",","'UId':'dca5f5fa-4a34-4512-a577-f1232678fb5b'",",'Col':",COLUMN(TKGD_NguoiLienQuan!D29),",'Row':",ROW(TKGD_NguoiLienQuan!D29),",","'ColDynamic':",COLUMN(TKGD_NguoiLienQuan!D28),",","'RowDynamic':",ROW(TKGD_NguoiLienQuan!D28),",","'Format':'numberic'",",'Value':'",SUBSTITUTE(TKGD_NguoiLienQuan!D29,"'","\'"),"','TargetCode':''}")</f>
        <v>{'SheetId':'6fbe65c3-da29-414a-bb25-33fbc620a8c2','UId':'dca5f5fa-4a34-4512-a577-f1232678fb5b','Col':4,'Row':29,'ColDynamic':4,'RowDynamic':28,'Format':'numberic','Value':' ','TargetCode':''}</v>
      </c>
    </row>
    <row r="644" spans="1:1" x14ac:dyDescent="0.2">
      <c r="A644" t="str">
        <f>CONCATENATE("{'SheetId':'6fbe65c3-da29-414a-bb25-33fbc620a8c2'",",","'UId':'f2b15e39-1379-4d32-ad39-6eb1c92294b1'",",'Col':",COLUMN(TKGD_NguoiLienQuan!E29),",'Row':",ROW(TKGD_NguoiLienQuan!E29),",","'ColDynamic':",COLUMN(TKGD_NguoiLienQuan!E28),",","'RowDynamic':",ROW(TKGD_NguoiLienQuan!E28),",","'Format':'string'",",'Value':'",SUBSTITUTE(TKGD_NguoiLienQuan!E29,"'","\'"),"','TargetCode':''}")</f>
        <v>{'SheetId':'6fbe65c3-da29-414a-bb25-33fbc620a8c2','UId':'f2b15e39-1379-4d32-ad39-6eb1c92294b1','Col':5,'Row':29,'ColDynamic':5,'RowDynamic':28,'Format':'string','Value':' ','TargetCode':''}</v>
      </c>
    </row>
    <row r="645" spans="1:1" x14ac:dyDescent="0.2">
      <c r="A645" t="str">
        <f>CONCATENATE("{'SheetId':'6fbe65c3-da29-414a-bb25-33fbc620a8c2'",",","'UId':'1c53877a-8663-418a-ac89-ca1595f5fca6'",",'Col':",COLUMN(TKGD_NguoiLienQuan!F29),",'Row':",ROW(TKGD_NguoiLienQuan!F29),",","'ColDynamic':",COLUMN(TKGD_NguoiLienQuan!F28),",","'RowDynamic':",ROW(TKGD_NguoiLienQuan!F28),",","'Format':'string'",",'Value':'",SUBSTITUTE(TKGD_NguoiLienQuan!F29,"'","\'"),"','TargetCode':''}")</f>
        <v>{'SheetId':'6fbe65c3-da29-414a-bb25-33fbc620a8c2','UId':'1c53877a-8663-418a-ac89-ca1595f5fca6','Col':6,'Row':29,'ColDynamic':6,'RowDynamic':28,'Format':'string','Value':' ','TargetCode':''}</v>
      </c>
    </row>
    <row r="646" spans="1:1" x14ac:dyDescent="0.2">
      <c r="A646"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647" spans="1:1" x14ac:dyDescent="0.2">
      <c r="A647"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648" spans="1:1" x14ac:dyDescent="0.2">
      <c r="A648"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649" spans="1:1" x14ac:dyDescent="0.2">
      <c r="A649"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650" spans="1:1" x14ac:dyDescent="0.2">
      <c r="A650"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651" spans="1:1" x14ac:dyDescent="0.2">
      <c r="A651"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652" spans="1:1" x14ac:dyDescent="0.2">
      <c r="A652"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653" spans="1:1" x14ac:dyDescent="0.2">
      <c r="A653"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654" spans="1:1" x14ac:dyDescent="0.2">
      <c r="A654"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655" spans="1:1" x14ac:dyDescent="0.2">
      <c r="A655"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656" spans="1:1" x14ac:dyDescent="0.2">
      <c r="A656"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657" spans="1:1" x14ac:dyDescent="0.2">
      <c r="A657"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658" spans="1:1" x14ac:dyDescent="0.2">
      <c r="A658"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659" spans="1:1" x14ac:dyDescent="0.2">
      <c r="A659"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660" spans="1:1" x14ac:dyDescent="0.2">
      <c r="A660"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661" spans="1:1" x14ac:dyDescent="0.2">
      <c r="A661"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662" spans="1:1" x14ac:dyDescent="0.2">
      <c r="A662"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663" spans="1:1" x14ac:dyDescent="0.2">
      <c r="A663"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664" spans="1:1" x14ac:dyDescent="0.2">
      <c r="A664"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665" spans="1:1" x14ac:dyDescent="0.2">
      <c r="A665"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666" spans="1:1" x14ac:dyDescent="0.2">
      <c r="A666"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667" spans="1:1" x14ac:dyDescent="0.2">
      <c r="A667"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668" spans="1:1" x14ac:dyDescent="0.2">
      <c r="A668"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669" spans="1:1" x14ac:dyDescent="0.2">
      <c r="A669"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670" spans="1:1" x14ac:dyDescent="0.2">
      <c r="A670"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671" spans="1:1" x14ac:dyDescent="0.2">
      <c r="A671"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672" spans="1:1" x14ac:dyDescent="0.2">
      <c r="A672"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673" spans="1:1" x14ac:dyDescent="0.2">
      <c r="A673"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674" spans="1:1" x14ac:dyDescent="0.2">
      <c r="A674"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675" spans="1:1" x14ac:dyDescent="0.2">
      <c r="A675"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676" spans="1:1" x14ac:dyDescent="0.2">
      <c r="A676"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677" spans="1:1" x14ac:dyDescent="0.2">
      <c r="A677"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678" spans="1:1" x14ac:dyDescent="0.2">
      <c r="A678"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679" spans="1:1" x14ac:dyDescent="0.2">
      <c r="A679"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680" spans="1:1" x14ac:dyDescent="0.2">
      <c r="A680"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681" spans="1:1" x14ac:dyDescent="0.2">
      <c r="A681"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682" spans="1:1" x14ac:dyDescent="0.2">
      <c r="A682"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683" spans="1:1" x14ac:dyDescent="0.2">
      <c r="A683"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684" spans="1:1" x14ac:dyDescent="0.2">
      <c r="A684"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685" spans="1:1" x14ac:dyDescent="0.2">
      <c r="A685"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686" spans="1:1" x14ac:dyDescent="0.2">
      <c r="A686"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687" spans="1:1" x14ac:dyDescent="0.2">
      <c r="A687"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688" spans="1:1" x14ac:dyDescent="0.2">
      <c r="A688"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689" spans="1:1" x14ac:dyDescent="0.2">
      <c r="A689"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690" spans="1:1" x14ac:dyDescent="0.2">
      <c r="A690"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691" spans="1:1" x14ac:dyDescent="0.2">
      <c r="A691"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692" spans="1:1" x14ac:dyDescent="0.2">
      <c r="A692"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693" spans="1:1" x14ac:dyDescent="0.2">
      <c r="A693"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694" spans="1:1" x14ac:dyDescent="0.2">
      <c r="A694"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695" spans="1:1" x14ac:dyDescent="0.2">
      <c r="A695"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696" spans="1:1" x14ac:dyDescent="0.2">
      <c r="A696"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697" spans="1:1" x14ac:dyDescent="0.2">
      <c r="A697"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98" spans="1:1" x14ac:dyDescent="0.2">
      <c r="A698"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99" spans="1:1" x14ac:dyDescent="0.2">
      <c r="A699"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700" spans="1:1" x14ac:dyDescent="0.2">
      <c r="A700"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701" spans="1:1" x14ac:dyDescent="0.2">
      <c r="A701"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702" spans="1:1" x14ac:dyDescent="0.2">
      <c r="A702"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703" spans="1:1" x14ac:dyDescent="0.2">
      <c r="A703"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704" spans="1:1" x14ac:dyDescent="0.2">
      <c r="A704"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705" spans="1:1" x14ac:dyDescent="0.2">
      <c r="A705"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706" spans="1:1" x14ac:dyDescent="0.2">
      <c r="A706"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707" spans="1:1" x14ac:dyDescent="0.2">
      <c r="A707"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708" spans="1:1" x14ac:dyDescent="0.2">
      <c r="A708"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zoomScale="86" zoomScaleNormal="86" workbookViewId="0">
      <selection activeCell="I35" sqref="I35"/>
    </sheetView>
  </sheetViews>
  <sheetFormatPr defaultRowHeight="12.75" x14ac:dyDescent="0.2"/>
  <cols>
    <col min="1" max="1" width="6.7109375" customWidth="1"/>
    <col min="2" max="2" width="41.7109375" customWidth="1"/>
    <col min="3" max="3" width="10.28515625" customWidth="1"/>
    <col min="4" max="6" width="23.7109375" customWidth="1"/>
  </cols>
  <sheetData>
    <row r="1" spans="1:6" ht="15" customHeight="1" x14ac:dyDescent="0.2">
      <c r="A1" s="7" t="s">
        <v>6</v>
      </c>
      <c r="B1" s="7" t="s">
        <v>7</v>
      </c>
      <c r="C1" s="7" t="s">
        <v>55</v>
      </c>
      <c r="D1" s="18" t="s">
        <v>56</v>
      </c>
      <c r="E1" s="18" t="s">
        <v>57</v>
      </c>
      <c r="F1" s="18" t="s">
        <v>58</v>
      </c>
    </row>
    <row r="2" spans="1:6" ht="15" customHeight="1" x14ac:dyDescent="0.25">
      <c r="A2" s="8" t="s">
        <v>59</v>
      </c>
      <c r="B2" s="8" t="s">
        <v>60</v>
      </c>
      <c r="C2" s="8" t="s">
        <v>61</v>
      </c>
      <c r="D2" s="19" t="s">
        <v>1</v>
      </c>
      <c r="E2" s="19" t="s">
        <v>1</v>
      </c>
      <c r="F2" s="19" t="s">
        <v>1</v>
      </c>
    </row>
    <row r="3" spans="1:6" ht="15" customHeight="1" x14ac:dyDescent="0.25">
      <c r="A3" s="5" t="s">
        <v>62</v>
      </c>
      <c r="B3" s="5" t="s">
        <v>63</v>
      </c>
      <c r="C3" s="5" t="s">
        <v>64</v>
      </c>
      <c r="D3" s="16">
        <v>1791558244</v>
      </c>
      <c r="E3" s="16">
        <v>1111618509</v>
      </c>
      <c r="F3" s="17">
        <v>1.6116664390661</v>
      </c>
    </row>
    <row r="4" spans="1:6" ht="15" customHeight="1" x14ac:dyDescent="0.25">
      <c r="A4" s="5" t="s">
        <v>1</v>
      </c>
      <c r="B4" s="5" t="s">
        <v>65</v>
      </c>
      <c r="C4" s="5" t="s">
        <v>66</v>
      </c>
      <c r="D4" s="16" t="s">
        <v>1</v>
      </c>
      <c r="E4" s="16" t="s">
        <v>1</v>
      </c>
      <c r="F4" s="17" t="s">
        <v>1</v>
      </c>
    </row>
    <row r="5" spans="1:6" ht="15" customHeight="1" x14ac:dyDescent="0.25">
      <c r="A5" s="5" t="s">
        <v>67</v>
      </c>
      <c r="B5" s="5" t="s">
        <v>67</v>
      </c>
      <c r="C5" s="5" t="s">
        <v>67</v>
      </c>
      <c r="D5" s="16" t="s">
        <v>67</v>
      </c>
      <c r="E5" s="16" t="s">
        <v>67</v>
      </c>
      <c r="F5" s="17" t="s">
        <v>67</v>
      </c>
    </row>
    <row r="6" spans="1:6" ht="15" customHeight="1" x14ac:dyDescent="0.25">
      <c r="A6" s="5" t="s">
        <v>1</v>
      </c>
      <c r="B6" s="5" t="s">
        <v>68</v>
      </c>
      <c r="C6" s="5" t="s">
        <v>69</v>
      </c>
      <c r="D6" s="20">
        <v>1791558244</v>
      </c>
      <c r="E6" s="20">
        <v>1111618509</v>
      </c>
      <c r="F6" s="21">
        <v>1.6116664390661</v>
      </c>
    </row>
    <row r="7" spans="1:6" ht="15" customHeight="1" x14ac:dyDescent="0.25">
      <c r="A7" s="5" t="s">
        <v>67</v>
      </c>
      <c r="B7" s="5" t="s">
        <v>67</v>
      </c>
      <c r="C7" s="5" t="s">
        <v>67</v>
      </c>
      <c r="D7" s="16" t="s">
        <v>67</v>
      </c>
      <c r="E7" s="16" t="s">
        <v>67</v>
      </c>
      <c r="F7" s="17" t="s">
        <v>67</v>
      </c>
    </row>
    <row r="8" spans="1:6" ht="15" customHeight="1" x14ac:dyDescent="0.25">
      <c r="A8" s="5" t="s">
        <v>70</v>
      </c>
      <c r="B8" s="5" t="s">
        <v>71</v>
      </c>
      <c r="C8" s="5" t="s">
        <v>72</v>
      </c>
      <c r="D8" s="16">
        <v>112900000000</v>
      </c>
      <c r="E8" s="16">
        <v>108800000000</v>
      </c>
      <c r="F8" s="17">
        <v>1.0376838235294099</v>
      </c>
    </row>
    <row r="9" spans="1:6" ht="15" customHeight="1" x14ac:dyDescent="0.25">
      <c r="A9" s="5" t="s">
        <v>67</v>
      </c>
      <c r="B9" s="5" t="s">
        <v>67</v>
      </c>
      <c r="C9" s="5" t="s">
        <v>67</v>
      </c>
      <c r="D9" s="16" t="s">
        <v>67</v>
      </c>
      <c r="E9" s="16" t="s">
        <v>67</v>
      </c>
      <c r="F9" s="17" t="s">
        <v>67</v>
      </c>
    </row>
    <row r="10" spans="1:6" ht="15" customHeight="1" x14ac:dyDescent="0.25">
      <c r="A10" s="5"/>
      <c r="B10" s="5"/>
      <c r="C10" s="5"/>
      <c r="D10" s="16" t="s">
        <v>1</v>
      </c>
      <c r="E10" s="16" t="s">
        <v>1</v>
      </c>
      <c r="F10" s="17" t="s">
        <v>1</v>
      </c>
    </row>
    <row r="11" spans="1:6" ht="15" customHeight="1" x14ac:dyDescent="0.25">
      <c r="A11" s="5" t="s">
        <v>73</v>
      </c>
      <c r="B11" s="5" t="s">
        <v>74</v>
      </c>
      <c r="C11" s="5" t="s">
        <v>75</v>
      </c>
      <c r="D11" s="16"/>
      <c r="E11" s="16"/>
      <c r="F11" s="17"/>
    </row>
    <row r="12" spans="1:6" ht="15" customHeight="1" x14ac:dyDescent="0.25">
      <c r="A12" s="5" t="s">
        <v>67</v>
      </c>
      <c r="B12" s="5" t="s">
        <v>67</v>
      </c>
      <c r="C12" s="5" t="s">
        <v>67</v>
      </c>
      <c r="D12" s="16" t="s">
        <v>67</v>
      </c>
      <c r="E12" s="16" t="s">
        <v>67</v>
      </c>
      <c r="F12" s="17" t="s">
        <v>67</v>
      </c>
    </row>
    <row r="13" spans="1:6" ht="15" customHeight="1" x14ac:dyDescent="0.25">
      <c r="A13" s="5" t="s">
        <v>76</v>
      </c>
      <c r="B13" s="5" t="s">
        <v>77</v>
      </c>
      <c r="C13" s="5" t="s">
        <v>78</v>
      </c>
      <c r="D13" s="16">
        <v>0</v>
      </c>
      <c r="E13" s="16">
        <v>40602740</v>
      </c>
      <c r="F13" s="17">
        <v>0</v>
      </c>
    </row>
    <row r="14" spans="1:6" ht="15" customHeight="1" x14ac:dyDescent="0.25">
      <c r="A14" s="5" t="s">
        <v>67</v>
      </c>
      <c r="B14" s="5" t="s">
        <v>67</v>
      </c>
      <c r="C14" s="5" t="s">
        <v>67</v>
      </c>
      <c r="D14" s="16" t="s">
        <v>67</v>
      </c>
      <c r="E14" s="16" t="s">
        <v>67</v>
      </c>
      <c r="F14" s="17" t="s">
        <v>67</v>
      </c>
    </row>
    <row r="15" spans="1:6" ht="15" customHeight="1" x14ac:dyDescent="0.25">
      <c r="A15" s="5"/>
      <c r="B15" s="5"/>
      <c r="C15" s="5"/>
      <c r="D15" s="16"/>
      <c r="E15" s="16"/>
      <c r="F15" s="17"/>
    </row>
    <row r="16" spans="1:6" ht="15" customHeight="1" x14ac:dyDescent="0.25">
      <c r="A16" s="5" t="s">
        <v>79</v>
      </c>
      <c r="B16" s="5" t="s">
        <v>80</v>
      </c>
      <c r="C16" s="5" t="s">
        <v>81</v>
      </c>
      <c r="D16" s="16">
        <v>2523224248</v>
      </c>
      <c r="E16" s="16">
        <v>2589478356</v>
      </c>
      <c r="F16" s="17">
        <v>0.97441411014442902</v>
      </c>
    </row>
    <row r="17" spans="1:6" ht="15" customHeight="1" x14ac:dyDescent="0.25">
      <c r="A17" s="5" t="s">
        <v>67</v>
      </c>
      <c r="B17" s="5" t="s">
        <v>67</v>
      </c>
      <c r="C17" s="5" t="s">
        <v>67</v>
      </c>
      <c r="D17" s="16" t="s">
        <v>67</v>
      </c>
      <c r="E17" s="16" t="s">
        <v>67</v>
      </c>
      <c r="F17" s="17" t="s">
        <v>67</v>
      </c>
    </row>
    <row r="18" spans="1:6" ht="15" customHeight="1" x14ac:dyDescent="0.25">
      <c r="A18" s="5"/>
      <c r="B18" s="5"/>
      <c r="C18" s="5"/>
      <c r="D18" s="16"/>
      <c r="E18" s="16"/>
      <c r="F18" s="17"/>
    </row>
    <row r="19" spans="1:6" ht="15" customHeight="1" x14ac:dyDescent="0.25">
      <c r="A19" s="5" t="s">
        <v>82</v>
      </c>
      <c r="B19" s="5" t="s">
        <v>83</v>
      </c>
      <c r="C19" s="5" t="s">
        <v>84</v>
      </c>
      <c r="D19" s="16"/>
      <c r="E19" s="16"/>
      <c r="F19" s="17"/>
    </row>
    <row r="20" spans="1:6" ht="15" customHeight="1" x14ac:dyDescent="0.25">
      <c r="A20" s="5" t="s">
        <v>67</v>
      </c>
      <c r="B20" s="5" t="s">
        <v>67</v>
      </c>
      <c r="C20" s="5" t="s">
        <v>67</v>
      </c>
      <c r="D20" s="16" t="s">
        <v>67</v>
      </c>
      <c r="E20" s="16" t="s">
        <v>67</v>
      </c>
      <c r="F20" s="17" t="s">
        <v>67</v>
      </c>
    </row>
    <row r="21" spans="1:6" ht="15" customHeight="1" x14ac:dyDescent="0.25">
      <c r="A21" s="5" t="s">
        <v>85</v>
      </c>
      <c r="B21" s="5" t="s">
        <v>86</v>
      </c>
      <c r="C21" s="5" t="s">
        <v>87</v>
      </c>
      <c r="D21" s="16">
        <v>0</v>
      </c>
      <c r="E21" s="16">
        <v>0</v>
      </c>
      <c r="F21" s="17"/>
    </row>
    <row r="22" spans="1:6" ht="15" customHeight="1" x14ac:dyDescent="0.25">
      <c r="A22" s="5" t="s">
        <v>67</v>
      </c>
      <c r="B22" s="5" t="s">
        <v>67</v>
      </c>
      <c r="C22" s="5" t="s">
        <v>67</v>
      </c>
      <c r="D22" s="16" t="s">
        <v>67</v>
      </c>
      <c r="E22" s="16" t="s">
        <v>67</v>
      </c>
      <c r="F22" s="17" t="s">
        <v>67</v>
      </c>
    </row>
    <row r="23" spans="1:6" ht="15" customHeight="1" x14ac:dyDescent="0.25">
      <c r="A23" s="5"/>
      <c r="B23" s="5"/>
      <c r="C23" s="5"/>
      <c r="D23" s="16" t="s">
        <v>1</v>
      </c>
      <c r="E23" s="16" t="s">
        <v>1</v>
      </c>
      <c r="F23" s="17" t="s">
        <v>1</v>
      </c>
    </row>
    <row r="24" spans="1:6" ht="15" customHeight="1" x14ac:dyDescent="0.25">
      <c r="A24" s="5" t="s">
        <v>88</v>
      </c>
      <c r="B24" s="5" t="s">
        <v>89</v>
      </c>
      <c r="C24" s="5" t="s">
        <v>90</v>
      </c>
      <c r="D24" s="16">
        <v>0</v>
      </c>
      <c r="E24" s="16">
        <v>0</v>
      </c>
      <c r="F24" s="17"/>
    </row>
    <row r="25" spans="1:6" ht="15" customHeight="1" x14ac:dyDescent="0.25">
      <c r="A25" s="5" t="s">
        <v>67</v>
      </c>
      <c r="B25" s="5" t="s">
        <v>67</v>
      </c>
      <c r="C25" s="5" t="s">
        <v>67</v>
      </c>
      <c r="D25" s="16" t="s">
        <v>67</v>
      </c>
      <c r="E25" s="16" t="s">
        <v>67</v>
      </c>
      <c r="F25" s="17" t="s">
        <v>67</v>
      </c>
    </row>
    <row r="26" spans="1:6" ht="15" customHeight="1" x14ac:dyDescent="0.25">
      <c r="A26" s="5"/>
      <c r="B26" s="5"/>
      <c r="C26" s="5"/>
      <c r="D26" s="16"/>
      <c r="E26" s="16"/>
      <c r="F26" s="17"/>
    </row>
    <row r="27" spans="1:6" ht="15" customHeight="1" x14ac:dyDescent="0.25">
      <c r="A27" s="5" t="s">
        <v>91</v>
      </c>
      <c r="B27" s="5" t="s">
        <v>92</v>
      </c>
      <c r="C27" s="5" t="s">
        <v>93</v>
      </c>
      <c r="D27" s="16">
        <v>0</v>
      </c>
      <c r="E27" s="16">
        <v>0</v>
      </c>
      <c r="F27" s="17">
        <v>0</v>
      </c>
    </row>
    <row r="28" spans="1:6" ht="15" customHeight="1" x14ac:dyDescent="0.25">
      <c r="A28" s="5" t="s">
        <v>67</v>
      </c>
      <c r="B28" s="5" t="s">
        <v>67</v>
      </c>
      <c r="C28" s="5" t="s">
        <v>67</v>
      </c>
      <c r="D28" s="16" t="s">
        <v>67</v>
      </c>
      <c r="E28" s="16" t="s">
        <v>67</v>
      </c>
      <c r="F28" s="17" t="s">
        <v>67</v>
      </c>
    </row>
    <row r="29" spans="1:6" ht="15" customHeight="1" x14ac:dyDescent="0.25">
      <c r="A29" s="5"/>
      <c r="B29" s="5"/>
      <c r="C29" s="5"/>
      <c r="D29" s="16"/>
      <c r="E29" s="16"/>
      <c r="F29" s="17"/>
    </row>
    <row r="30" spans="1:6" ht="15" customHeight="1" x14ac:dyDescent="0.25">
      <c r="A30" s="5" t="s">
        <v>94</v>
      </c>
      <c r="B30" s="5" t="s">
        <v>95</v>
      </c>
      <c r="C30" s="5" t="s">
        <v>96</v>
      </c>
      <c r="D30" s="16">
        <v>117214782492</v>
      </c>
      <c r="E30" s="16">
        <v>112541699605</v>
      </c>
      <c r="F30" s="17">
        <v>1.04152312345914</v>
      </c>
    </row>
    <row r="31" spans="1:6" ht="15" customHeight="1" x14ac:dyDescent="0.25">
      <c r="A31" s="8" t="s">
        <v>97</v>
      </c>
      <c r="B31" s="8" t="s">
        <v>98</v>
      </c>
      <c r="C31" s="8" t="s">
        <v>99</v>
      </c>
      <c r="D31" s="22" t="s">
        <v>1</v>
      </c>
      <c r="E31" s="22" t="s">
        <v>1</v>
      </c>
      <c r="F31" s="23" t="s">
        <v>1</v>
      </c>
    </row>
    <row r="32" spans="1:6" ht="15" customHeight="1" x14ac:dyDescent="0.25">
      <c r="A32" s="5" t="s">
        <v>100</v>
      </c>
      <c r="B32" s="5" t="s">
        <v>101</v>
      </c>
      <c r="C32" s="5" t="s">
        <v>102</v>
      </c>
      <c r="D32" s="16"/>
      <c r="E32" s="16"/>
      <c r="F32" s="17"/>
    </row>
    <row r="33" spans="1:6" ht="15" customHeight="1" x14ac:dyDescent="0.25">
      <c r="A33" s="5" t="s">
        <v>67</v>
      </c>
      <c r="B33" s="5" t="s">
        <v>67</v>
      </c>
      <c r="C33" s="5" t="s">
        <v>67</v>
      </c>
      <c r="D33" s="16" t="s">
        <v>67</v>
      </c>
      <c r="E33" s="16" t="s">
        <v>67</v>
      </c>
      <c r="F33" s="17" t="s">
        <v>67</v>
      </c>
    </row>
    <row r="34" spans="1:6" ht="15" customHeight="1" x14ac:dyDescent="0.25">
      <c r="A34" s="5" t="s">
        <v>103</v>
      </c>
      <c r="B34" s="5" t="s">
        <v>104</v>
      </c>
      <c r="C34" s="5" t="s">
        <v>105</v>
      </c>
      <c r="D34" s="16" t="s">
        <v>1</v>
      </c>
      <c r="E34" s="16" t="s">
        <v>1</v>
      </c>
      <c r="F34" s="17" t="s">
        <v>1</v>
      </c>
    </row>
    <row r="35" spans="1:6" ht="15" customHeight="1" x14ac:dyDescent="0.25">
      <c r="A35" s="5" t="s">
        <v>67</v>
      </c>
      <c r="B35" s="5" t="s">
        <v>67</v>
      </c>
      <c r="C35" s="5" t="s">
        <v>67</v>
      </c>
      <c r="D35" s="16" t="s">
        <v>67</v>
      </c>
      <c r="E35" s="16" t="s">
        <v>67</v>
      </c>
      <c r="F35" s="17" t="s">
        <v>67</v>
      </c>
    </row>
    <row r="36" spans="1:6" ht="15" customHeight="1" x14ac:dyDescent="0.25">
      <c r="A36" s="5"/>
      <c r="B36" s="5"/>
      <c r="C36" s="5"/>
      <c r="D36" s="16" t="s">
        <v>1</v>
      </c>
      <c r="E36" s="16" t="s">
        <v>1</v>
      </c>
      <c r="F36" s="17" t="s">
        <v>1</v>
      </c>
    </row>
    <row r="37" spans="1:6" ht="15" customHeight="1" x14ac:dyDescent="0.25">
      <c r="A37" s="5" t="s">
        <v>106</v>
      </c>
      <c r="B37" s="5" t="s">
        <v>107</v>
      </c>
      <c r="C37" s="5" t="s">
        <v>108</v>
      </c>
      <c r="D37" s="16">
        <v>249041976</v>
      </c>
      <c r="E37" s="16">
        <v>242969412</v>
      </c>
      <c r="F37" s="17">
        <v>1.0249931213563599</v>
      </c>
    </row>
    <row r="38" spans="1:6" ht="15" customHeight="1" x14ac:dyDescent="0.25">
      <c r="A38" s="5" t="s">
        <v>67</v>
      </c>
      <c r="B38" s="5" t="s">
        <v>67</v>
      </c>
      <c r="C38" s="5" t="s">
        <v>67</v>
      </c>
      <c r="D38" s="16" t="s">
        <v>67</v>
      </c>
      <c r="E38" s="16" t="s">
        <v>67</v>
      </c>
      <c r="F38" s="17" t="s">
        <v>67</v>
      </c>
    </row>
    <row r="39" spans="1:6" ht="15" customHeight="1" x14ac:dyDescent="0.25">
      <c r="A39" s="5"/>
      <c r="B39" s="5"/>
      <c r="C39" s="5"/>
      <c r="D39" s="16"/>
      <c r="E39" s="16"/>
      <c r="F39" s="17"/>
    </row>
    <row r="40" spans="1:6" ht="15" customHeight="1" x14ac:dyDescent="0.25">
      <c r="A40" s="5" t="s">
        <v>109</v>
      </c>
      <c r="B40" s="5" t="s">
        <v>110</v>
      </c>
      <c r="C40" s="5" t="s">
        <v>111</v>
      </c>
      <c r="D40" s="16">
        <v>249041976</v>
      </c>
      <c r="E40" s="16">
        <v>242969412</v>
      </c>
      <c r="F40" s="17">
        <v>1.0249931213563599</v>
      </c>
    </row>
    <row r="41" spans="1:6" ht="15" customHeight="1" x14ac:dyDescent="0.25">
      <c r="A41" s="5" t="s">
        <v>1</v>
      </c>
      <c r="B41" s="5" t="s">
        <v>112</v>
      </c>
      <c r="C41" s="5" t="s">
        <v>113</v>
      </c>
      <c r="D41" s="16">
        <v>116965740516</v>
      </c>
      <c r="E41" s="16">
        <v>112298730193</v>
      </c>
      <c r="F41" s="17">
        <v>1.0415588877539299</v>
      </c>
    </row>
    <row r="42" spans="1:6" ht="15" customHeight="1" x14ac:dyDescent="0.25">
      <c r="A42" s="5" t="s">
        <v>1</v>
      </c>
      <c r="B42" s="5" t="s">
        <v>114</v>
      </c>
      <c r="C42" s="5" t="s">
        <v>115</v>
      </c>
      <c r="D42" s="24">
        <v>10002219.08</v>
      </c>
      <c r="E42" s="24">
        <v>10006127.210000001</v>
      </c>
      <c r="F42" s="17">
        <v>0.9996094263127</v>
      </c>
    </row>
    <row r="43" spans="1:6" ht="15" customHeight="1" x14ac:dyDescent="0.25">
      <c r="A43" s="5" t="s">
        <v>1</v>
      </c>
      <c r="B43" s="5" t="s">
        <v>116</v>
      </c>
      <c r="C43" s="5" t="s">
        <v>117</v>
      </c>
      <c r="D43" s="24">
        <v>11693.98</v>
      </c>
      <c r="E43" s="24">
        <v>11223</v>
      </c>
      <c r="F43" s="17">
        <v>1.0419656063441101</v>
      </c>
    </row>
    <row r="44" spans="1:6" ht="15" customHeight="1" x14ac:dyDescent="0.25">
      <c r="A44" s="9" t="s">
        <v>1</v>
      </c>
      <c r="B44" s="9" t="s">
        <v>1</v>
      </c>
      <c r="C44" s="9" t="s">
        <v>1</v>
      </c>
      <c r="D44" s="9" t="s">
        <v>1</v>
      </c>
      <c r="E44" s="9" t="s">
        <v>1</v>
      </c>
      <c r="F44" s="9"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zoomScale="82" zoomScaleNormal="82" workbookViewId="0">
      <selection activeCell="K44" sqref="K44"/>
    </sheetView>
  </sheetViews>
  <sheetFormatPr defaultRowHeight="12.75" x14ac:dyDescent="0.2"/>
  <cols>
    <col min="1" max="1" width="6.7109375" customWidth="1"/>
    <col min="2" max="2" width="60.28515625" customWidth="1"/>
    <col min="3" max="3" width="13" customWidth="1"/>
    <col min="4" max="6" width="24" customWidth="1"/>
  </cols>
  <sheetData>
    <row r="1" spans="1:6" ht="15" customHeight="1" x14ac:dyDescent="0.2">
      <c r="A1" s="7" t="s">
        <v>6</v>
      </c>
      <c r="B1" s="7" t="s">
        <v>118</v>
      </c>
      <c r="C1" s="7" t="s">
        <v>55</v>
      </c>
      <c r="D1" s="18" t="s">
        <v>56</v>
      </c>
      <c r="E1" s="18" t="s">
        <v>57</v>
      </c>
      <c r="F1" s="18" t="s">
        <v>119</v>
      </c>
    </row>
    <row r="2" spans="1:6" ht="15" customHeight="1" x14ac:dyDescent="0.25">
      <c r="A2" s="8" t="s">
        <v>59</v>
      </c>
      <c r="B2" s="8" t="s">
        <v>120</v>
      </c>
      <c r="C2" s="8" t="s">
        <v>75</v>
      </c>
      <c r="D2" s="22">
        <v>7006651372</v>
      </c>
      <c r="E2" s="22">
        <v>6504911780</v>
      </c>
      <c r="F2" s="22">
        <v>7006651372</v>
      </c>
    </row>
    <row r="3" spans="1:6" ht="15" customHeight="1" x14ac:dyDescent="0.25">
      <c r="A3" s="5" t="s">
        <v>9</v>
      </c>
      <c r="B3" s="5" t="s">
        <v>121</v>
      </c>
      <c r="C3" s="5" t="s">
        <v>122</v>
      </c>
      <c r="D3" s="16"/>
      <c r="E3" s="16"/>
      <c r="F3" s="16"/>
    </row>
    <row r="4" spans="1:6" ht="15" customHeight="1" x14ac:dyDescent="0.25">
      <c r="A4" s="5" t="s">
        <v>67</v>
      </c>
      <c r="B4" s="5" t="s">
        <v>67</v>
      </c>
      <c r="C4" s="5" t="s">
        <v>67</v>
      </c>
      <c r="D4" s="16" t="s">
        <v>67</v>
      </c>
      <c r="E4" s="16" t="s">
        <v>67</v>
      </c>
      <c r="F4" s="16" t="s">
        <v>67</v>
      </c>
    </row>
    <row r="5" spans="1:6" ht="15" customHeight="1" x14ac:dyDescent="0.25">
      <c r="A5" s="5" t="s">
        <v>12</v>
      </c>
      <c r="B5" s="5" t="s">
        <v>77</v>
      </c>
      <c r="C5" s="5" t="s">
        <v>84</v>
      </c>
      <c r="D5" s="16">
        <v>739397260</v>
      </c>
      <c r="E5" s="16">
        <v>40602740</v>
      </c>
      <c r="F5" s="16">
        <v>739397260</v>
      </c>
    </row>
    <row r="6" spans="1:6" ht="15" customHeight="1" x14ac:dyDescent="0.25">
      <c r="A6" s="5" t="s">
        <v>67</v>
      </c>
      <c r="B6" s="5" t="s">
        <v>67</v>
      </c>
      <c r="C6" s="5" t="s">
        <v>67</v>
      </c>
      <c r="D6" s="16" t="s">
        <v>67</v>
      </c>
      <c r="E6" s="16" t="s">
        <v>67</v>
      </c>
      <c r="F6" s="16" t="s">
        <v>67</v>
      </c>
    </row>
    <row r="7" spans="1:6" ht="15" customHeight="1" x14ac:dyDescent="0.25">
      <c r="A7" s="5" t="s">
        <v>15</v>
      </c>
      <c r="B7" s="5" t="s">
        <v>123</v>
      </c>
      <c r="C7" s="5" t="s">
        <v>102</v>
      </c>
      <c r="D7" s="16">
        <v>6267254112</v>
      </c>
      <c r="E7" s="16">
        <v>6464309040</v>
      </c>
      <c r="F7" s="16">
        <v>6267254112</v>
      </c>
    </row>
    <row r="8" spans="1:6" ht="15" customHeight="1" x14ac:dyDescent="0.25">
      <c r="A8" s="5" t="s">
        <v>67</v>
      </c>
      <c r="B8" s="5" t="s">
        <v>67</v>
      </c>
      <c r="C8" s="5" t="s">
        <v>67</v>
      </c>
      <c r="D8" s="16" t="s">
        <v>67</v>
      </c>
      <c r="E8" s="16" t="s">
        <v>67</v>
      </c>
      <c r="F8" s="16" t="s">
        <v>67</v>
      </c>
    </row>
    <row r="9" spans="1:6" ht="15" customHeight="1" x14ac:dyDescent="0.25">
      <c r="A9" s="5" t="s">
        <v>18</v>
      </c>
      <c r="B9" s="5" t="s">
        <v>124</v>
      </c>
      <c r="C9" s="5" t="s">
        <v>122</v>
      </c>
      <c r="D9" s="16">
        <v>0</v>
      </c>
      <c r="E9" s="16">
        <v>0</v>
      </c>
      <c r="F9" s="16">
        <v>0</v>
      </c>
    </row>
    <row r="10" spans="1:6" ht="15" customHeight="1" x14ac:dyDescent="0.25">
      <c r="A10" s="5" t="s">
        <v>67</v>
      </c>
      <c r="B10" s="5" t="s">
        <v>67</v>
      </c>
      <c r="C10" s="5" t="s">
        <v>67</v>
      </c>
      <c r="D10" s="16" t="s">
        <v>67</v>
      </c>
      <c r="E10" s="16" t="s">
        <v>67</v>
      </c>
      <c r="F10" s="16" t="s">
        <v>67</v>
      </c>
    </row>
    <row r="11" spans="1:6" ht="15" customHeight="1" x14ac:dyDescent="0.25">
      <c r="A11" s="8" t="s">
        <v>97</v>
      </c>
      <c r="B11" s="8" t="s">
        <v>125</v>
      </c>
      <c r="C11" s="8" t="s">
        <v>126</v>
      </c>
      <c r="D11" s="22">
        <v>2294756173</v>
      </c>
      <c r="E11" s="22">
        <v>2259764640</v>
      </c>
      <c r="F11" s="22">
        <v>2294756173</v>
      </c>
    </row>
    <row r="12" spans="1:6" ht="15" customHeight="1" x14ac:dyDescent="0.25">
      <c r="A12" s="5" t="s">
        <v>9</v>
      </c>
      <c r="B12" s="5" t="s">
        <v>127</v>
      </c>
      <c r="C12" s="5" t="s">
        <v>128</v>
      </c>
      <c r="D12" s="16">
        <v>1030708693</v>
      </c>
      <c r="E12" s="16">
        <v>993956490</v>
      </c>
      <c r="F12" s="16">
        <v>1030708693</v>
      </c>
    </row>
    <row r="13" spans="1:6" ht="15" customHeight="1" x14ac:dyDescent="0.25">
      <c r="A13" s="5" t="s">
        <v>67</v>
      </c>
      <c r="B13" s="5" t="s">
        <v>67</v>
      </c>
      <c r="C13" s="5" t="s">
        <v>67</v>
      </c>
      <c r="D13" s="16" t="s">
        <v>67</v>
      </c>
      <c r="E13" s="16" t="s">
        <v>67</v>
      </c>
      <c r="F13" s="16" t="s">
        <v>67</v>
      </c>
    </row>
    <row r="14" spans="1:6" ht="15" customHeight="1" x14ac:dyDescent="0.25">
      <c r="A14" s="5" t="s">
        <v>12</v>
      </c>
      <c r="B14" s="5" t="s">
        <v>129</v>
      </c>
      <c r="C14" s="5" t="s">
        <v>130</v>
      </c>
      <c r="D14" s="16">
        <v>349650000</v>
      </c>
      <c r="E14" s="16">
        <v>349620000</v>
      </c>
      <c r="F14" s="16">
        <v>349650000</v>
      </c>
    </row>
    <row r="15" spans="1:6" ht="15" customHeight="1" x14ac:dyDescent="0.25">
      <c r="A15" s="5" t="s">
        <v>67</v>
      </c>
      <c r="B15" s="5" t="s">
        <v>67</v>
      </c>
      <c r="C15" s="5" t="s">
        <v>67</v>
      </c>
      <c r="D15" s="16" t="s">
        <v>67</v>
      </c>
      <c r="E15" s="16" t="s">
        <v>67</v>
      </c>
      <c r="F15" s="16" t="s">
        <v>67</v>
      </c>
    </row>
    <row r="16" spans="1:6" ht="15" customHeight="1" x14ac:dyDescent="0.25">
      <c r="A16" s="5"/>
      <c r="B16" s="5"/>
      <c r="C16" s="5"/>
      <c r="D16" s="16"/>
      <c r="E16" s="16"/>
      <c r="F16" s="16"/>
    </row>
    <row r="17" spans="1:6" ht="15" customHeight="1" x14ac:dyDescent="0.25">
      <c r="A17" s="5" t="s">
        <v>15</v>
      </c>
      <c r="B17" s="5" t="s">
        <v>131</v>
      </c>
      <c r="C17" s="5" t="s">
        <v>132</v>
      </c>
      <c r="D17" s="16">
        <v>559350000</v>
      </c>
      <c r="E17" s="16">
        <v>559350000</v>
      </c>
      <c r="F17" s="16">
        <v>559350000</v>
      </c>
    </row>
    <row r="18" spans="1:6" ht="15" customHeight="1" x14ac:dyDescent="0.25">
      <c r="A18" s="5" t="s">
        <v>67</v>
      </c>
      <c r="B18" s="5" t="s">
        <v>67</v>
      </c>
      <c r="C18" s="5" t="s">
        <v>67</v>
      </c>
      <c r="D18" s="16" t="s">
        <v>67</v>
      </c>
      <c r="E18" s="16" t="s">
        <v>67</v>
      </c>
      <c r="F18" s="16" t="s">
        <v>67</v>
      </c>
    </row>
    <row r="19" spans="1:6" ht="15" customHeight="1" x14ac:dyDescent="0.25">
      <c r="A19" s="5"/>
      <c r="B19" s="5"/>
      <c r="C19" s="5"/>
      <c r="D19" s="16"/>
      <c r="E19" s="16"/>
      <c r="F19" s="16"/>
    </row>
    <row r="20" spans="1:6" ht="15" customHeight="1" x14ac:dyDescent="0.25">
      <c r="A20" s="5" t="s">
        <v>18</v>
      </c>
      <c r="B20" s="5" t="s">
        <v>133</v>
      </c>
      <c r="C20" s="5" t="s">
        <v>134</v>
      </c>
      <c r="D20" s="16"/>
      <c r="E20" s="16"/>
      <c r="F20" s="16"/>
    </row>
    <row r="21" spans="1:6" ht="15" customHeight="1" x14ac:dyDescent="0.25">
      <c r="A21" s="5" t="s">
        <v>67</v>
      </c>
      <c r="B21" s="5" t="s">
        <v>67</v>
      </c>
      <c r="C21" s="5" t="s">
        <v>67</v>
      </c>
      <c r="D21" s="16" t="s">
        <v>67</v>
      </c>
      <c r="E21" s="16" t="s">
        <v>67</v>
      </c>
      <c r="F21" s="16" t="s">
        <v>67</v>
      </c>
    </row>
    <row r="22" spans="1:6" ht="15" customHeight="1" x14ac:dyDescent="0.25">
      <c r="A22" s="5" t="s">
        <v>21</v>
      </c>
      <c r="B22" s="5" t="s">
        <v>135</v>
      </c>
      <c r="C22" s="5" t="s">
        <v>136</v>
      </c>
      <c r="D22" s="16"/>
      <c r="E22" s="16"/>
      <c r="F22" s="16"/>
    </row>
    <row r="23" spans="1:6" ht="15" customHeight="1" x14ac:dyDescent="0.25">
      <c r="A23" s="5" t="s">
        <v>67</v>
      </c>
      <c r="B23" s="5" t="s">
        <v>67</v>
      </c>
      <c r="C23" s="5" t="s">
        <v>67</v>
      </c>
      <c r="D23" s="16" t="s">
        <v>67</v>
      </c>
      <c r="E23" s="16" t="s">
        <v>67</v>
      </c>
      <c r="F23" s="16" t="s">
        <v>67</v>
      </c>
    </row>
    <row r="24" spans="1:6" ht="15" customHeight="1" x14ac:dyDescent="0.25">
      <c r="A24" s="5" t="s">
        <v>24</v>
      </c>
      <c r="B24" s="5" t="s">
        <v>137</v>
      </c>
      <c r="C24" s="5" t="s">
        <v>138</v>
      </c>
      <c r="D24" s="16">
        <v>157161280</v>
      </c>
      <c r="E24" s="16">
        <v>156889700</v>
      </c>
      <c r="F24" s="16">
        <v>157161280</v>
      </c>
    </row>
    <row r="25" spans="1:6" ht="15" customHeight="1" x14ac:dyDescent="0.25">
      <c r="A25" s="5" t="s">
        <v>67</v>
      </c>
      <c r="B25" s="5" t="s">
        <v>67</v>
      </c>
      <c r="C25" s="5" t="s">
        <v>67</v>
      </c>
      <c r="D25" s="16" t="s">
        <v>67</v>
      </c>
      <c r="E25" s="16" t="s">
        <v>67</v>
      </c>
      <c r="F25" s="16" t="s">
        <v>67</v>
      </c>
    </row>
    <row r="26" spans="1:6" ht="15" customHeight="1" x14ac:dyDescent="0.25">
      <c r="A26" s="5" t="s">
        <v>27</v>
      </c>
      <c r="B26" s="5" t="s">
        <v>139</v>
      </c>
      <c r="C26" s="5" t="s">
        <v>140</v>
      </c>
      <c r="D26" s="16">
        <v>180000000</v>
      </c>
      <c r="E26" s="16">
        <v>180000000</v>
      </c>
      <c r="F26" s="16">
        <v>180000000</v>
      </c>
    </row>
    <row r="27" spans="1:6" ht="15" customHeight="1" x14ac:dyDescent="0.25">
      <c r="A27" s="5" t="s">
        <v>67</v>
      </c>
      <c r="B27" s="5" t="s">
        <v>67</v>
      </c>
      <c r="C27" s="5" t="s">
        <v>67</v>
      </c>
      <c r="D27" s="16" t="s">
        <v>67</v>
      </c>
      <c r="E27" s="16" t="s">
        <v>67</v>
      </c>
      <c r="F27" s="16" t="s">
        <v>67</v>
      </c>
    </row>
    <row r="28" spans="1:6" ht="15" customHeight="1" x14ac:dyDescent="0.25">
      <c r="A28" s="5"/>
      <c r="B28" s="5"/>
      <c r="C28" s="5"/>
      <c r="D28" s="16"/>
      <c r="E28" s="16"/>
      <c r="F28" s="16"/>
    </row>
    <row r="29" spans="1:6" ht="15" customHeight="1" x14ac:dyDescent="0.25">
      <c r="A29" s="5" t="s">
        <v>30</v>
      </c>
      <c r="B29" s="5" t="s">
        <v>141</v>
      </c>
      <c r="C29" s="5" t="s">
        <v>142</v>
      </c>
      <c r="D29" s="16">
        <v>0</v>
      </c>
      <c r="E29" s="16">
        <v>0</v>
      </c>
      <c r="F29" s="16">
        <v>0</v>
      </c>
    </row>
    <row r="30" spans="1:6" ht="15" customHeight="1" x14ac:dyDescent="0.25">
      <c r="A30" s="5" t="s">
        <v>67</v>
      </c>
      <c r="B30" s="5" t="s">
        <v>67</v>
      </c>
      <c r="C30" s="5" t="s">
        <v>67</v>
      </c>
      <c r="D30" s="16" t="s">
        <v>67</v>
      </c>
      <c r="E30" s="16" t="s">
        <v>67</v>
      </c>
      <c r="F30" s="16" t="s">
        <v>67</v>
      </c>
    </row>
    <row r="31" spans="1:6" ht="15" customHeight="1" x14ac:dyDescent="0.25">
      <c r="A31" s="5"/>
      <c r="B31" s="5"/>
      <c r="C31" s="5"/>
      <c r="D31" s="16"/>
      <c r="E31" s="16"/>
      <c r="F31" s="16"/>
    </row>
    <row r="32" spans="1:6" ht="15" customHeight="1" x14ac:dyDescent="0.25">
      <c r="A32" s="5" t="s">
        <v>33</v>
      </c>
      <c r="B32" s="5" t="s">
        <v>143</v>
      </c>
      <c r="C32" s="5" t="s">
        <v>134</v>
      </c>
      <c r="D32" s="16">
        <v>0</v>
      </c>
      <c r="E32" s="16">
        <v>0</v>
      </c>
      <c r="F32" s="16">
        <v>0</v>
      </c>
    </row>
    <row r="33" spans="1:6" ht="15" customHeight="1" x14ac:dyDescent="0.25">
      <c r="A33" s="5" t="s">
        <v>67</v>
      </c>
      <c r="B33" s="5" t="s">
        <v>67</v>
      </c>
      <c r="C33" s="5" t="s">
        <v>67</v>
      </c>
      <c r="D33" s="16" t="s">
        <v>67</v>
      </c>
      <c r="E33" s="16" t="s">
        <v>67</v>
      </c>
      <c r="F33" s="16" t="s">
        <v>67</v>
      </c>
    </row>
    <row r="34" spans="1:6" ht="15" customHeight="1" x14ac:dyDescent="0.25">
      <c r="A34" s="5"/>
      <c r="B34" s="5"/>
      <c r="C34" s="5"/>
      <c r="D34" s="16"/>
      <c r="E34" s="16"/>
      <c r="F34" s="16"/>
    </row>
    <row r="35" spans="1:6" ht="15" customHeight="1" x14ac:dyDescent="0.25">
      <c r="A35" s="5" t="s">
        <v>36</v>
      </c>
      <c r="B35" s="5" t="s">
        <v>144</v>
      </c>
      <c r="C35" s="5" t="s">
        <v>136</v>
      </c>
      <c r="D35" s="16">
        <v>17886200</v>
      </c>
      <c r="E35" s="16">
        <v>19948450</v>
      </c>
      <c r="F35" s="16">
        <v>17886200</v>
      </c>
    </row>
    <row r="36" spans="1:6" ht="15" customHeight="1" x14ac:dyDescent="0.25">
      <c r="A36" s="5" t="s">
        <v>67</v>
      </c>
      <c r="B36" s="5" t="s">
        <v>67</v>
      </c>
      <c r="C36" s="5" t="s">
        <v>67</v>
      </c>
      <c r="D36" s="16" t="s">
        <v>67</v>
      </c>
      <c r="E36" s="16" t="s">
        <v>67</v>
      </c>
      <c r="F36" s="16" t="s">
        <v>67</v>
      </c>
    </row>
    <row r="37" spans="1:6" ht="15" customHeight="1" x14ac:dyDescent="0.25">
      <c r="A37" s="5"/>
      <c r="B37" s="5"/>
      <c r="C37" s="5"/>
      <c r="D37" s="16"/>
      <c r="E37" s="16"/>
      <c r="F37" s="16"/>
    </row>
    <row r="38" spans="1:6" ht="15" customHeight="1" x14ac:dyDescent="0.25">
      <c r="A38" s="8" t="s">
        <v>145</v>
      </c>
      <c r="B38" s="8" t="s">
        <v>146</v>
      </c>
      <c r="C38" s="8" t="s">
        <v>147</v>
      </c>
      <c r="D38" s="22">
        <v>4711895199</v>
      </c>
      <c r="E38" s="22">
        <v>4245147140</v>
      </c>
      <c r="F38" s="22">
        <v>4711895199</v>
      </c>
    </row>
    <row r="39" spans="1:6" ht="15" customHeight="1" x14ac:dyDescent="0.25">
      <c r="A39" s="8" t="s">
        <v>148</v>
      </c>
      <c r="B39" s="8" t="s">
        <v>149</v>
      </c>
      <c r="C39" s="8" t="s">
        <v>150</v>
      </c>
      <c r="D39" s="22">
        <v>0</v>
      </c>
      <c r="E39" s="22">
        <v>0</v>
      </c>
      <c r="F39" s="22">
        <v>0</v>
      </c>
    </row>
    <row r="40" spans="1:6" ht="15" customHeight="1" x14ac:dyDescent="0.25">
      <c r="A40" s="5" t="s">
        <v>9</v>
      </c>
      <c r="B40" s="5" t="s">
        <v>151</v>
      </c>
      <c r="C40" s="5" t="s">
        <v>152</v>
      </c>
      <c r="D40" s="16">
        <v>0</v>
      </c>
      <c r="E40" s="16">
        <v>0</v>
      </c>
      <c r="F40" s="16">
        <v>0</v>
      </c>
    </row>
    <row r="41" spans="1:6" ht="15" customHeight="1" x14ac:dyDescent="0.25">
      <c r="A41" s="5" t="s">
        <v>12</v>
      </c>
      <c r="B41" s="5" t="s">
        <v>153</v>
      </c>
      <c r="C41" s="5" t="s">
        <v>154</v>
      </c>
      <c r="D41" s="16">
        <v>0</v>
      </c>
      <c r="E41" s="16">
        <v>0</v>
      </c>
      <c r="F41" s="16">
        <v>0</v>
      </c>
    </row>
    <row r="42" spans="1:6" ht="15" customHeight="1" x14ac:dyDescent="0.25">
      <c r="A42" s="8" t="s">
        <v>155</v>
      </c>
      <c r="B42" s="8" t="s">
        <v>156</v>
      </c>
      <c r="C42" s="8" t="s">
        <v>157</v>
      </c>
      <c r="D42" s="22">
        <v>4711895199</v>
      </c>
      <c r="E42" s="22">
        <v>4245147140</v>
      </c>
      <c r="F42" s="22">
        <v>4711895199</v>
      </c>
    </row>
    <row r="43" spans="1:6" ht="15" customHeight="1" x14ac:dyDescent="0.25">
      <c r="A43" s="8" t="s">
        <v>158</v>
      </c>
      <c r="B43" s="8" t="s">
        <v>159</v>
      </c>
      <c r="C43" s="8" t="s">
        <v>160</v>
      </c>
      <c r="D43" s="22">
        <v>112298730193</v>
      </c>
      <c r="E43" s="22">
        <v>108382997578</v>
      </c>
      <c r="F43" s="22">
        <v>112298730193</v>
      </c>
    </row>
    <row r="44" spans="1:6" ht="15" customHeight="1" x14ac:dyDescent="0.25">
      <c r="A44" s="8" t="s">
        <v>161</v>
      </c>
      <c r="B44" s="8" t="s">
        <v>162</v>
      </c>
      <c r="C44" s="8" t="s">
        <v>163</v>
      </c>
      <c r="D44" s="22">
        <v>4667010323</v>
      </c>
      <c r="E44" s="22">
        <v>3915732615</v>
      </c>
      <c r="F44" s="22">
        <v>4667010323</v>
      </c>
    </row>
    <row r="45" spans="1:6" ht="15" customHeight="1" x14ac:dyDescent="0.25">
      <c r="A45" s="5" t="s">
        <v>9</v>
      </c>
      <c r="B45" s="5" t="s">
        <v>164</v>
      </c>
      <c r="C45" s="5" t="s">
        <v>165</v>
      </c>
      <c r="D45" s="16">
        <v>4711895199</v>
      </c>
      <c r="E45" s="16">
        <v>4245147140</v>
      </c>
      <c r="F45" s="16">
        <v>4711895199</v>
      </c>
    </row>
    <row r="46" spans="1:6" ht="15" customHeight="1" x14ac:dyDescent="0.25">
      <c r="A46" s="5" t="s">
        <v>12</v>
      </c>
      <c r="B46" s="5" t="s">
        <v>166</v>
      </c>
      <c r="C46" s="5" t="s">
        <v>167</v>
      </c>
      <c r="D46" s="16">
        <v>0</v>
      </c>
      <c r="E46" s="16">
        <v>0</v>
      </c>
      <c r="F46" s="16">
        <v>0</v>
      </c>
    </row>
    <row r="47" spans="1:6" ht="15" customHeight="1" x14ac:dyDescent="0.25">
      <c r="A47" s="5" t="s">
        <v>15</v>
      </c>
      <c r="B47" s="5" t="s">
        <v>168</v>
      </c>
      <c r="C47" s="5" t="s">
        <v>169</v>
      </c>
      <c r="D47" s="16">
        <v>-44884876</v>
      </c>
      <c r="E47" s="16">
        <v>-329414525</v>
      </c>
      <c r="F47" s="16">
        <v>-44884876</v>
      </c>
    </row>
    <row r="48" spans="1:6" ht="15" customHeight="1" x14ac:dyDescent="0.25">
      <c r="A48" s="8" t="s">
        <v>170</v>
      </c>
      <c r="B48" s="8" t="s">
        <v>171</v>
      </c>
      <c r="C48" s="8" t="s">
        <v>172</v>
      </c>
      <c r="D48" s="22">
        <v>116965740516</v>
      </c>
      <c r="E48" s="22">
        <v>112298730193</v>
      </c>
      <c r="F48" s="22">
        <v>116965740516</v>
      </c>
    </row>
    <row r="49" spans="1:6" ht="15" customHeight="1" x14ac:dyDescent="0.25">
      <c r="A49" s="8" t="s">
        <v>173</v>
      </c>
      <c r="B49" s="8" t="s">
        <v>174</v>
      </c>
      <c r="C49" s="8" t="s">
        <v>175</v>
      </c>
      <c r="D49" s="22">
        <v>4711895199</v>
      </c>
      <c r="E49" s="22">
        <v>4245147140</v>
      </c>
      <c r="F49" s="22">
        <v>4711895199</v>
      </c>
    </row>
    <row r="50" spans="1:6" ht="15" customHeight="1" x14ac:dyDescent="0.25">
      <c r="A50" s="5" t="s">
        <v>1</v>
      </c>
      <c r="B50" s="5" t="s">
        <v>176</v>
      </c>
      <c r="C50" s="5" t="s">
        <v>177</v>
      </c>
      <c r="D50" s="17">
        <v>4.1154616537660602E-2</v>
      </c>
      <c r="E50" s="17">
        <v>3.8449118462667201E-2</v>
      </c>
      <c r="F50" s="17">
        <v>4.1154616537660602E-2</v>
      </c>
    </row>
    <row r="51" spans="1:6" ht="15" customHeight="1" x14ac:dyDescent="0.25">
      <c r="A51" s="9" t="s">
        <v>1</v>
      </c>
      <c r="B51" s="9" t="s">
        <v>1</v>
      </c>
      <c r="C51" s="9" t="s">
        <v>1</v>
      </c>
      <c r="D51" s="9" t="s">
        <v>1</v>
      </c>
      <c r="E51" s="9" t="s">
        <v>1</v>
      </c>
      <c r="F51" s="9"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G38"/>
  <sheetViews>
    <sheetView zoomScale="87" zoomScaleNormal="87" workbookViewId="0">
      <selection activeCell="I28" sqref="I28"/>
    </sheetView>
  </sheetViews>
  <sheetFormatPr defaultRowHeight="12.75" x14ac:dyDescent="0.2"/>
  <cols>
    <col min="1" max="1" width="6.7109375" customWidth="1"/>
    <col min="2" max="2" width="46.28515625" customWidth="1"/>
    <col min="3" max="3" width="10.28515625" customWidth="1"/>
    <col min="4" max="4" width="14.28515625" customWidth="1"/>
    <col min="5" max="5" width="37.5703125" customWidth="1"/>
    <col min="6" max="6" width="28.85546875" customWidth="1"/>
    <col min="7" max="7" width="29.7109375" customWidth="1"/>
  </cols>
  <sheetData>
    <row r="1" spans="1:7" ht="15" customHeight="1" x14ac:dyDescent="0.2">
      <c r="A1" s="7" t="s">
        <v>6</v>
      </c>
      <c r="B1" s="7" t="s">
        <v>178</v>
      </c>
      <c r="C1" s="7" t="s">
        <v>55</v>
      </c>
      <c r="D1" s="7" t="s">
        <v>179</v>
      </c>
      <c r="E1" s="7" t="s">
        <v>180</v>
      </c>
      <c r="F1" s="7" t="s">
        <v>181</v>
      </c>
      <c r="G1" s="7" t="s">
        <v>182</v>
      </c>
    </row>
    <row r="2" spans="1:7" ht="15" customHeight="1" x14ac:dyDescent="0.25">
      <c r="A2" s="8" t="s">
        <v>59</v>
      </c>
      <c r="B2" s="43" t="s">
        <v>183</v>
      </c>
      <c r="C2" s="43"/>
      <c r="D2" s="43"/>
      <c r="E2" s="43"/>
      <c r="F2" s="43"/>
      <c r="G2" s="43"/>
    </row>
    <row r="3" spans="1:7" ht="15" customHeight="1" x14ac:dyDescent="0.25">
      <c r="A3" s="5" t="s">
        <v>67</v>
      </c>
      <c r="B3" s="5" t="s">
        <v>67</v>
      </c>
      <c r="C3" s="5" t="s">
        <v>67</v>
      </c>
      <c r="D3" s="5" t="s">
        <v>67</v>
      </c>
      <c r="E3" s="5" t="s">
        <v>67</v>
      </c>
      <c r="F3" s="5" t="s">
        <v>67</v>
      </c>
      <c r="G3" s="5" t="s">
        <v>67</v>
      </c>
    </row>
    <row r="4" spans="1:7" ht="15" customHeight="1" x14ac:dyDescent="0.25">
      <c r="A4" s="5"/>
      <c r="B4" s="5" t="s">
        <v>184</v>
      </c>
      <c r="C4" s="5" t="s">
        <v>185</v>
      </c>
      <c r="D4" s="5"/>
      <c r="E4" s="5"/>
      <c r="F4" s="5"/>
      <c r="G4" s="5"/>
    </row>
    <row r="5" spans="1:7" ht="15" customHeight="1" x14ac:dyDescent="0.25">
      <c r="A5" s="8" t="s">
        <v>97</v>
      </c>
      <c r="B5" s="8" t="s">
        <v>186</v>
      </c>
      <c r="C5" s="8" t="s">
        <v>187</v>
      </c>
      <c r="D5" s="8" t="s">
        <v>1</v>
      </c>
      <c r="E5" s="8" t="s">
        <v>1</v>
      </c>
      <c r="F5" s="8" t="s">
        <v>1</v>
      </c>
      <c r="G5" s="8" t="s">
        <v>1</v>
      </c>
    </row>
    <row r="6" spans="1:7" ht="15" customHeight="1" x14ac:dyDescent="0.25">
      <c r="A6" s="5" t="s">
        <v>67</v>
      </c>
      <c r="B6" s="5" t="s">
        <v>67</v>
      </c>
      <c r="C6" s="5" t="s">
        <v>67</v>
      </c>
      <c r="D6" s="5" t="s">
        <v>67</v>
      </c>
      <c r="E6" s="5" t="s">
        <v>67</v>
      </c>
      <c r="F6" s="5" t="s">
        <v>67</v>
      </c>
      <c r="G6" s="5" t="s">
        <v>67</v>
      </c>
    </row>
    <row r="7" spans="1:7" ht="15" customHeight="1" x14ac:dyDescent="0.25">
      <c r="A7" s="5" t="s">
        <v>1</v>
      </c>
      <c r="B7" s="5" t="s">
        <v>184</v>
      </c>
      <c r="C7" s="5" t="s">
        <v>188</v>
      </c>
      <c r="D7" s="5" t="s">
        <v>1</v>
      </c>
      <c r="E7" s="5" t="s">
        <v>1</v>
      </c>
      <c r="F7" s="35"/>
      <c r="G7" s="32"/>
    </row>
    <row r="8" spans="1:7" ht="15" customHeight="1" x14ac:dyDescent="0.25">
      <c r="A8" s="8" t="s">
        <v>189</v>
      </c>
      <c r="B8" s="8" t="s">
        <v>190</v>
      </c>
      <c r="C8" s="8" t="s">
        <v>191</v>
      </c>
      <c r="D8" s="8" t="s">
        <v>1</v>
      </c>
      <c r="E8" s="8" t="s">
        <v>1</v>
      </c>
      <c r="F8" s="8" t="s">
        <v>1</v>
      </c>
      <c r="G8" s="8" t="s">
        <v>1</v>
      </c>
    </row>
    <row r="9" spans="1:7" ht="15" customHeight="1" x14ac:dyDescent="0.25">
      <c r="A9" s="5" t="s">
        <v>67</v>
      </c>
      <c r="B9" s="5" t="s">
        <v>67</v>
      </c>
      <c r="C9" s="5" t="s">
        <v>67</v>
      </c>
      <c r="D9" s="5" t="s">
        <v>67</v>
      </c>
      <c r="E9" s="5" t="s">
        <v>67</v>
      </c>
      <c r="F9" s="5" t="s">
        <v>67</v>
      </c>
      <c r="G9" s="5" t="s">
        <v>67</v>
      </c>
    </row>
    <row r="10" spans="1:7" ht="15" customHeight="1" x14ac:dyDescent="0.25">
      <c r="A10" s="5" t="s">
        <v>1</v>
      </c>
      <c r="B10" s="5" t="s">
        <v>184</v>
      </c>
      <c r="C10" s="5" t="s">
        <v>192</v>
      </c>
      <c r="D10" s="5" t="s">
        <v>1</v>
      </c>
      <c r="E10" s="5" t="s">
        <v>1</v>
      </c>
      <c r="F10" s="31">
        <v>0</v>
      </c>
      <c r="G10" s="32">
        <v>0</v>
      </c>
    </row>
    <row r="11" spans="1:7" ht="15" customHeight="1" x14ac:dyDescent="0.25">
      <c r="A11" s="8" t="s">
        <v>145</v>
      </c>
      <c r="B11" s="8" t="s">
        <v>193</v>
      </c>
      <c r="C11" s="8" t="s">
        <v>194</v>
      </c>
      <c r="D11" s="8" t="s">
        <v>1</v>
      </c>
      <c r="E11" s="8" t="s">
        <v>1</v>
      </c>
      <c r="F11" s="8" t="s">
        <v>1</v>
      </c>
      <c r="G11" s="8" t="s">
        <v>1</v>
      </c>
    </row>
    <row r="12" spans="1:7" ht="15" customHeight="1" x14ac:dyDescent="0.25">
      <c r="A12" s="5" t="s">
        <v>67</v>
      </c>
      <c r="B12" s="5" t="s">
        <v>67</v>
      </c>
      <c r="C12" s="5" t="s">
        <v>67</v>
      </c>
      <c r="D12" s="5" t="s">
        <v>67</v>
      </c>
      <c r="E12" s="5" t="s">
        <v>67</v>
      </c>
      <c r="F12" s="5" t="s">
        <v>67</v>
      </c>
      <c r="G12" s="5" t="s">
        <v>67</v>
      </c>
    </row>
    <row r="13" spans="1:7" ht="15" customHeight="1" x14ac:dyDescent="0.25">
      <c r="A13" s="33" t="s">
        <v>9</v>
      </c>
      <c r="B13" s="25" t="s">
        <v>340</v>
      </c>
      <c r="C13" s="25" t="s">
        <v>341</v>
      </c>
      <c r="D13" s="25"/>
      <c r="E13" s="25"/>
      <c r="F13" s="25">
        <v>0</v>
      </c>
      <c r="G13" s="17">
        <v>0</v>
      </c>
    </row>
    <row r="14" spans="1:7" ht="15" customHeight="1" x14ac:dyDescent="0.25">
      <c r="A14" s="33" t="s">
        <v>12</v>
      </c>
      <c r="B14" s="25" t="s">
        <v>342</v>
      </c>
      <c r="C14" s="25" t="s">
        <v>343</v>
      </c>
      <c r="D14" s="25"/>
      <c r="E14" s="25"/>
      <c r="F14" s="25">
        <v>0</v>
      </c>
      <c r="G14" s="17">
        <v>0</v>
      </c>
    </row>
    <row r="15" spans="1:7" ht="15" customHeight="1" x14ac:dyDescent="0.25">
      <c r="A15" s="5" t="s">
        <v>1</v>
      </c>
      <c r="B15" s="5" t="s">
        <v>184</v>
      </c>
      <c r="C15" s="5" t="s">
        <v>195</v>
      </c>
      <c r="D15" s="5" t="s">
        <v>1</v>
      </c>
      <c r="E15" s="5" t="s">
        <v>1</v>
      </c>
      <c r="F15" s="25">
        <v>0</v>
      </c>
      <c r="G15" s="17">
        <v>0</v>
      </c>
    </row>
    <row r="16" spans="1:7" ht="15" customHeight="1" x14ac:dyDescent="0.25">
      <c r="A16" s="8" t="s">
        <v>196</v>
      </c>
      <c r="B16" s="8" t="s">
        <v>197</v>
      </c>
      <c r="C16" s="8" t="s">
        <v>198</v>
      </c>
      <c r="D16" s="8" t="s">
        <v>1</v>
      </c>
      <c r="E16" s="8" t="s">
        <v>1</v>
      </c>
      <c r="F16" s="8" t="s">
        <v>1</v>
      </c>
      <c r="G16" s="8" t="s">
        <v>1</v>
      </c>
    </row>
    <row r="17" spans="1:7" ht="15" customHeight="1" x14ac:dyDescent="0.25">
      <c r="A17" s="5" t="s">
        <v>67</v>
      </c>
      <c r="B17" s="5" t="s">
        <v>67</v>
      </c>
      <c r="C17" s="5" t="s">
        <v>67</v>
      </c>
      <c r="D17" s="5" t="s">
        <v>67</v>
      </c>
      <c r="E17" s="5" t="s">
        <v>67</v>
      </c>
      <c r="F17" s="5" t="s">
        <v>67</v>
      </c>
      <c r="G17" s="5" t="s">
        <v>67</v>
      </c>
    </row>
    <row r="18" spans="1:7" ht="15" customHeight="1" x14ac:dyDescent="0.25">
      <c r="A18" s="5" t="s">
        <v>1</v>
      </c>
      <c r="B18" s="5" t="s">
        <v>184</v>
      </c>
      <c r="C18" s="5" t="s">
        <v>199</v>
      </c>
      <c r="D18" s="5" t="s">
        <v>1</v>
      </c>
      <c r="E18" s="5" t="s">
        <v>1</v>
      </c>
      <c r="F18" s="31">
        <v>0</v>
      </c>
      <c r="G18" s="32">
        <v>0</v>
      </c>
    </row>
    <row r="19" spans="1:7" ht="15" customHeight="1" x14ac:dyDescent="0.25">
      <c r="A19" s="5" t="s">
        <v>1</v>
      </c>
      <c r="B19" s="5" t="s">
        <v>200</v>
      </c>
      <c r="C19" s="5" t="s">
        <v>201</v>
      </c>
      <c r="D19" s="5" t="s">
        <v>1</v>
      </c>
      <c r="E19" s="5" t="s">
        <v>1</v>
      </c>
      <c r="F19" s="25">
        <v>0</v>
      </c>
      <c r="G19" s="17">
        <v>0</v>
      </c>
    </row>
    <row r="20" spans="1:7" ht="15" customHeight="1" x14ac:dyDescent="0.25">
      <c r="A20" s="8" t="s">
        <v>202</v>
      </c>
      <c r="B20" s="8" t="s">
        <v>203</v>
      </c>
      <c r="C20" s="8" t="s">
        <v>204</v>
      </c>
      <c r="D20" s="8" t="s">
        <v>1</v>
      </c>
      <c r="E20" s="8" t="s">
        <v>1</v>
      </c>
      <c r="F20" s="8" t="s">
        <v>1</v>
      </c>
      <c r="G20" s="8" t="s">
        <v>1</v>
      </c>
    </row>
    <row r="21" spans="1:7" ht="15" customHeight="1" x14ac:dyDescent="0.25">
      <c r="A21" s="5" t="s">
        <v>67</v>
      </c>
      <c r="B21" s="5" t="s">
        <v>67</v>
      </c>
      <c r="C21" s="5" t="s">
        <v>67</v>
      </c>
      <c r="D21" s="5" t="s">
        <v>67</v>
      </c>
      <c r="E21" s="5" t="s">
        <v>67</v>
      </c>
      <c r="F21" s="5" t="s">
        <v>67</v>
      </c>
      <c r="G21" s="5" t="s">
        <v>67</v>
      </c>
    </row>
    <row r="22" spans="1:7" ht="15" customHeight="1" x14ac:dyDescent="0.25">
      <c r="A22" s="33" t="s">
        <v>9</v>
      </c>
      <c r="B22" s="25" t="s">
        <v>344</v>
      </c>
      <c r="C22" s="25" t="s">
        <v>345</v>
      </c>
      <c r="D22" s="25"/>
      <c r="E22" s="25"/>
      <c r="F22" s="25">
        <v>0</v>
      </c>
      <c r="G22" s="17">
        <v>0</v>
      </c>
    </row>
    <row r="23" spans="1:7" ht="15" customHeight="1" x14ac:dyDescent="0.25">
      <c r="A23" s="33" t="s">
        <v>12</v>
      </c>
      <c r="B23" s="25" t="s">
        <v>346</v>
      </c>
      <c r="C23" s="25" t="s">
        <v>347</v>
      </c>
      <c r="D23" s="25"/>
      <c r="E23" s="25"/>
      <c r="F23" s="25">
        <v>0</v>
      </c>
      <c r="G23" s="17">
        <v>0</v>
      </c>
    </row>
    <row r="24" spans="1:7" ht="15" customHeight="1" x14ac:dyDescent="0.25">
      <c r="A24" s="33" t="s">
        <v>15</v>
      </c>
      <c r="B24" s="25" t="s">
        <v>348</v>
      </c>
      <c r="C24" s="25" t="s">
        <v>349</v>
      </c>
      <c r="D24" s="25"/>
      <c r="E24" s="25"/>
      <c r="F24" s="25">
        <v>2523224248</v>
      </c>
      <c r="G24" s="17">
        <v>2.1526501985124701E-2</v>
      </c>
    </row>
    <row r="25" spans="1:7" ht="15" customHeight="1" x14ac:dyDescent="0.25">
      <c r="A25" s="33" t="s">
        <v>18</v>
      </c>
      <c r="B25" s="25" t="s">
        <v>350</v>
      </c>
      <c r="C25" s="25" t="s">
        <v>351</v>
      </c>
      <c r="D25" s="25"/>
      <c r="E25" s="25"/>
      <c r="F25" s="25">
        <v>0</v>
      </c>
      <c r="G25" s="17">
        <v>0</v>
      </c>
    </row>
    <row r="26" spans="1:7" ht="15" customHeight="1" x14ac:dyDescent="0.25">
      <c r="A26" s="33" t="s">
        <v>21</v>
      </c>
      <c r="B26" s="25" t="s">
        <v>352</v>
      </c>
      <c r="C26" s="25" t="s">
        <v>353</v>
      </c>
      <c r="D26" s="25"/>
      <c r="E26" s="25"/>
      <c r="F26" s="25">
        <v>0</v>
      </c>
      <c r="G26" s="17">
        <v>0</v>
      </c>
    </row>
    <row r="27" spans="1:7" ht="15" customHeight="1" x14ac:dyDescent="0.25">
      <c r="A27" s="33" t="s">
        <v>24</v>
      </c>
      <c r="B27" s="25" t="s">
        <v>354</v>
      </c>
      <c r="C27" s="25" t="s">
        <v>355</v>
      </c>
      <c r="D27" s="25"/>
      <c r="E27" s="25"/>
      <c r="F27" s="25">
        <v>0</v>
      </c>
      <c r="G27" s="17">
        <v>0</v>
      </c>
    </row>
    <row r="28" spans="1:7" ht="15" customHeight="1" x14ac:dyDescent="0.25">
      <c r="A28" s="33" t="s">
        <v>27</v>
      </c>
      <c r="B28" s="25" t="s">
        <v>356</v>
      </c>
      <c r="C28" s="25" t="s">
        <v>357</v>
      </c>
      <c r="D28" s="25"/>
      <c r="E28" s="25"/>
      <c r="F28" s="25">
        <v>0</v>
      </c>
      <c r="G28" s="17">
        <v>0</v>
      </c>
    </row>
    <row r="29" spans="1:7" ht="15" customHeight="1" x14ac:dyDescent="0.25">
      <c r="A29" s="5" t="s">
        <v>1</v>
      </c>
      <c r="B29" s="5" t="s">
        <v>184</v>
      </c>
      <c r="C29" s="5" t="s">
        <v>205</v>
      </c>
      <c r="D29" s="5" t="s">
        <v>1</v>
      </c>
      <c r="E29" s="5" t="s">
        <v>1</v>
      </c>
      <c r="F29" s="25">
        <v>2523224248</v>
      </c>
      <c r="G29" s="17">
        <v>2.1526501985124701E-2</v>
      </c>
    </row>
    <row r="30" spans="1:7" ht="15" customHeight="1" x14ac:dyDescent="0.25">
      <c r="A30" s="8" t="s">
        <v>206</v>
      </c>
      <c r="B30" s="8" t="s">
        <v>65</v>
      </c>
      <c r="C30" s="8" t="s">
        <v>207</v>
      </c>
      <c r="D30" s="8" t="s">
        <v>1</v>
      </c>
      <c r="E30" s="8" t="s">
        <v>1</v>
      </c>
      <c r="F30" s="8" t="s">
        <v>1</v>
      </c>
      <c r="G30" s="8" t="s">
        <v>1</v>
      </c>
    </row>
    <row r="31" spans="1:7" ht="15" customHeight="1" x14ac:dyDescent="0.25">
      <c r="A31" s="5" t="s">
        <v>1</v>
      </c>
      <c r="B31" s="5" t="s">
        <v>208</v>
      </c>
      <c r="C31" s="5" t="s">
        <v>209</v>
      </c>
      <c r="D31" s="5" t="s">
        <v>1</v>
      </c>
      <c r="E31" s="5" t="s">
        <v>1</v>
      </c>
      <c r="F31" s="25">
        <v>1791558244</v>
      </c>
      <c r="G31" s="17">
        <v>1.52844053105868E-2</v>
      </c>
    </row>
    <row r="32" spans="1:7" ht="15" customHeight="1" x14ac:dyDescent="0.25">
      <c r="A32" s="5" t="s">
        <v>67</v>
      </c>
      <c r="B32" s="5" t="s">
        <v>67</v>
      </c>
      <c r="C32" s="5" t="s">
        <v>67</v>
      </c>
      <c r="D32" s="5" t="s">
        <v>67</v>
      </c>
      <c r="E32" s="5" t="s">
        <v>67</v>
      </c>
      <c r="F32" s="5" t="s">
        <v>67</v>
      </c>
      <c r="G32" s="5" t="s">
        <v>67</v>
      </c>
    </row>
    <row r="33" spans="1:7" ht="15" customHeight="1" x14ac:dyDescent="0.25">
      <c r="A33" s="5" t="s">
        <v>1</v>
      </c>
      <c r="B33" s="5" t="s">
        <v>68</v>
      </c>
      <c r="C33" s="5" t="s">
        <v>210</v>
      </c>
      <c r="D33" s="5" t="s">
        <v>1</v>
      </c>
      <c r="E33" s="5" t="s">
        <v>1</v>
      </c>
      <c r="F33" s="25">
        <v>99900000000</v>
      </c>
      <c r="G33" s="17">
        <v>0.85228157981539798</v>
      </c>
    </row>
    <row r="34" spans="1:7" ht="15" customHeight="1" x14ac:dyDescent="0.25">
      <c r="A34" s="5" t="s">
        <v>67</v>
      </c>
      <c r="B34" s="5" t="s">
        <v>67</v>
      </c>
      <c r="C34" s="5" t="s">
        <v>67</v>
      </c>
      <c r="D34" s="5" t="s">
        <v>67</v>
      </c>
      <c r="E34" s="5" t="s">
        <v>67</v>
      </c>
      <c r="F34" s="5" t="s">
        <v>67</v>
      </c>
      <c r="G34" s="5" t="s">
        <v>67</v>
      </c>
    </row>
    <row r="35" spans="1:7" ht="15" customHeight="1" x14ac:dyDescent="0.25">
      <c r="A35" s="5" t="s">
        <v>1</v>
      </c>
      <c r="B35" s="25" t="s">
        <v>358</v>
      </c>
      <c r="C35" s="26" t="s">
        <v>359</v>
      </c>
      <c r="D35" s="5" t="s">
        <v>1</v>
      </c>
      <c r="E35" s="5" t="s">
        <v>1</v>
      </c>
      <c r="F35" s="25">
        <v>13000000000</v>
      </c>
      <c r="G35" s="17">
        <v>0.110907512888891</v>
      </c>
    </row>
    <row r="36" spans="1:7" ht="15" customHeight="1" x14ac:dyDescent="0.25">
      <c r="A36" s="5" t="s">
        <v>1</v>
      </c>
      <c r="B36" s="5" t="s">
        <v>184</v>
      </c>
      <c r="C36" s="5" t="s">
        <v>211</v>
      </c>
      <c r="D36" s="5" t="s">
        <v>1</v>
      </c>
      <c r="E36" s="5" t="s">
        <v>1</v>
      </c>
      <c r="F36" s="25">
        <v>114691558244</v>
      </c>
      <c r="G36" s="17">
        <v>0.97847349801487504</v>
      </c>
    </row>
    <row r="37" spans="1:7" ht="15" customHeight="1" x14ac:dyDescent="0.25">
      <c r="A37" s="8" t="s">
        <v>161</v>
      </c>
      <c r="B37" s="8" t="s">
        <v>212</v>
      </c>
      <c r="C37" s="8" t="s">
        <v>213</v>
      </c>
      <c r="D37" s="8" t="s">
        <v>1</v>
      </c>
      <c r="E37" s="8" t="s">
        <v>1</v>
      </c>
      <c r="F37" s="27">
        <v>117214782492</v>
      </c>
      <c r="G37" s="23">
        <v>1</v>
      </c>
    </row>
    <row r="38" spans="1:7" ht="15" customHeight="1" x14ac:dyDescent="0.25">
      <c r="A38" s="9" t="s">
        <v>1</v>
      </c>
      <c r="B38" s="9" t="s">
        <v>1</v>
      </c>
      <c r="C38" s="9" t="s">
        <v>1</v>
      </c>
      <c r="D38" s="9" t="s">
        <v>1</v>
      </c>
      <c r="E38" s="9" t="s">
        <v>1</v>
      </c>
      <c r="F38" s="9" t="s">
        <v>1</v>
      </c>
      <c r="G38"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workbookViewId="0">
      <selection sqref="A1:A2"/>
    </sheetView>
  </sheetViews>
  <sheetFormatPr defaultRowHeight="12.75" x14ac:dyDescent="0.2"/>
  <cols>
    <col min="1" max="1" width="6.7109375" customWidth="1"/>
    <col min="2" max="2" width="47.7109375" customWidth="1"/>
    <col min="3" max="3" width="6.71093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44" t="s">
        <v>6</v>
      </c>
      <c r="B1" s="44" t="s">
        <v>214</v>
      </c>
      <c r="C1" s="44" t="s">
        <v>215</v>
      </c>
      <c r="D1" s="44" t="s">
        <v>216</v>
      </c>
      <c r="E1" s="44" t="s">
        <v>217</v>
      </c>
      <c r="F1" s="44" t="s">
        <v>218</v>
      </c>
      <c r="G1" s="44" t="s">
        <v>219</v>
      </c>
      <c r="H1" s="44"/>
      <c r="I1" s="44" t="s">
        <v>220</v>
      </c>
      <c r="J1" s="44"/>
    </row>
    <row r="2" spans="1:10" ht="15" customHeight="1" x14ac:dyDescent="0.2">
      <c r="A2" s="44"/>
      <c r="B2" s="44"/>
      <c r="C2" s="44"/>
      <c r="D2" s="44"/>
      <c r="E2" s="44"/>
      <c r="F2" s="44"/>
      <c r="G2" s="7" t="s">
        <v>221</v>
      </c>
      <c r="H2" s="7" t="s">
        <v>222</v>
      </c>
      <c r="I2" s="7" t="s">
        <v>221</v>
      </c>
      <c r="J2" s="7" t="s">
        <v>223</v>
      </c>
    </row>
    <row r="3" spans="1:10" ht="15" customHeight="1" x14ac:dyDescent="0.25">
      <c r="A3" s="5" t="s">
        <v>9</v>
      </c>
      <c r="B3" s="5" t="s">
        <v>224</v>
      </c>
      <c r="C3" s="5" t="s">
        <v>1</v>
      </c>
      <c r="D3" s="5" t="s">
        <v>1</v>
      </c>
      <c r="E3" s="5" t="s">
        <v>1</v>
      </c>
      <c r="F3" s="5" t="s">
        <v>1</v>
      </c>
      <c r="G3" s="5" t="s">
        <v>1</v>
      </c>
      <c r="H3" s="5" t="s">
        <v>1</v>
      </c>
      <c r="I3" s="5" t="s">
        <v>1</v>
      </c>
      <c r="J3" s="5" t="s">
        <v>1</v>
      </c>
    </row>
    <row r="4" spans="1:10" ht="15" customHeight="1" x14ac:dyDescent="0.25">
      <c r="A4" s="5" t="s">
        <v>67</v>
      </c>
      <c r="B4" s="5" t="s">
        <v>67</v>
      </c>
      <c r="C4" s="5" t="s">
        <v>67</v>
      </c>
      <c r="D4" s="5" t="s">
        <v>67</v>
      </c>
      <c r="E4" s="5" t="s">
        <v>67</v>
      </c>
      <c r="F4" s="5" t="s">
        <v>67</v>
      </c>
      <c r="G4" s="5" t="s">
        <v>67</v>
      </c>
      <c r="H4" s="5" t="s">
        <v>67</v>
      </c>
      <c r="I4" s="5" t="s">
        <v>67</v>
      </c>
      <c r="J4" s="5" t="s">
        <v>67</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59</v>
      </c>
      <c r="B6" s="8" t="s">
        <v>225</v>
      </c>
      <c r="C6" s="8" t="s">
        <v>1</v>
      </c>
      <c r="D6" s="8" t="s">
        <v>1</v>
      </c>
      <c r="E6" s="8" t="s">
        <v>1</v>
      </c>
      <c r="F6" s="8" t="s">
        <v>1</v>
      </c>
      <c r="G6" s="8" t="s">
        <v>1</v>
      </c>
      <c r="H6" s="8" t="s">
        <v>1</v>
      </c>
      <c r="I6" s="8" t="s">
        <v>1</v>
      </c>
      <c r="J6" s="8" t="s">
        <v>1</v>
      </c>
    </row>
    <row r="7" spans="1:10" ht="15" customHeight="1" x14ac:dyDescent="0.25">
      <c r="A7" s="5" t="s">
        <v>12</v>
      </c>
      <c r="B7" s="5" t="s">
        <v>226</v>
      </c>
      <c r="C7" s="5" t="s">
        <v>1</v>
      </c>
      <c r="D7" s="5" t="s">
        <v>1</v>
      </c>
      <c r="E7" s="5" t="s">
        <v>1</v>
      </c>
      <c r="F7" s="5" t="s">
        <v>1</v>
      </c>
      <c r="G7" s="5" t="s">
        <v>1</v>
      </c>
      <c r="H7" s="5" t="s">
        <v>1</v>
      </c>
      <c r="I7" s="5" t="s">
        <v>1</v>
      </c>
      <c r="J7" s="5" t="s">
        <v>1</v>
      </c>
    </row>
    <row r="8" spans="1:10" ht="15" customHeight="1" x14ac:dyDescent="0.25">
      <c r="A8" s="5" t="s">
        <v>67</v>
      </c>
      <c r="B8" s="5" t="s">
        <v>67</v>
      </c>
      <c r="C8" s="5" t="s">
        <v>67</v>
      </c>
      <c r="D8" s="5" t="s">
        <v>67</v>
      </c>
      <c r="E8" s="5" t="s">
        <v>67</v>
      </c>
      <c r="F8" s="5" t="s">
        <v>67</v>
      </c>
      <c r="G8" s="5" t="s">
        <v>67</v>
      </c>
      <c r="H8" s="5" t="s">
        <v>67</v>
      </c>
      <c r="I8" s="5" t="s">
        <v>67</v>
      </c>
      <c r="J8" s="5" t="s">
        <v>67</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97</v>
      </c>
      <c r="B10" s="8" t="s">
        <v>227</v>
      </c>
      <c r="C10" s="8" t="s">
        <v>1</v>
      </c>
      <c r="D10" s="8" t="s">
        <v>1</v>
      </c>
      <c r="E10" s="8" t="s">
        <v>1</v>
      </c>
      <c r="F10" s="8" t="s">
        <v>1</v>
      </c>
      <c r="G10" s="8" t="s">
        <v>1</v>
      </c>
      <c r="H10" s="8" t="s">
        <v>1</v>
      </c>
      <c r="I10" s="8" t="s">
        <v>1</v>
      </c>
      <c r="J10" s="8" t="s">
        <v>1</v>
      </c>
    </row>
    <row r="11" spans="1:10" ht="15" customHeight="1" x14ac:dyDescent="0.25">
      <c r="A11" s="8" t="s">
        <v>228</v>
      </c>
      <c r="B11" s="8" t="s">
        <v>229</v>
      </c>
      <c r="C11" s="8" t="s">
        <v>1</v>
      </c>
      <c r="D11" s="8" t="s">
        <v>1</v>
      </c>
      <c r="E11" s="8" t="s">
        <v>1</v>
      </c>
      <c r="F11" s="8" t="s">
        <v>1</v>
      </c>
      <c r="G11" s="8" t="s">
        <v>1</v>
      </c>
      <c r="H11" s="8" t="s">
        <v>1</v>
      </c>
      <c r="I11" s="8" t="s">
        <v>1</v>
      </c>
      <c r="J11" s="8" t="s">
        <v>1</v>
      </c>
    </row>
    <row r="12" spans="1:10" ht="15" customHeight="1" x14ac:dyDescent="0.25">
      <c r="A12" s="5" t="s">
        <v>15</v>
      </c>
      <c r="B12" s="5" t="s">
        <v>230</v>
      </c>
      <c r="C12" s="5" t="s">
        <v>1</v>
      </c>
      <c r="D12" s="5" t="s">
        <v>1</v>
      </c>
      <c r="E12" s="5" t="s">
        <v>1</v>
      </c>
      <c r="F12" s="5" t="s">
        <v>1</v>
      </c>
      <c r="G12" s="5" t="s">
        <v>1</v>
      </c>
      <c r="H12" s="5" t="s">
        <v>1</v>
      </c>
      <c r="I12" s="5" t="s">
        <v>1</v>
      </c>
      <c r="J12" s="5" t="s">
        <v>1</v>
      </c>
    </row>
    <row r="13" spans="1:10" ht="15" customHeight="1" x14ac:dyDescent="0.25">
      <c r="A13" s="5" t="s">
        <v>67</v>
      </c>
      <c r="B13" s="5" t="s">
        <v>67</v>
      </c>
      <c r="C13" s="5" t="s">
        <v>67</v>
      </c>
      <c r="D13" s="5" t="s">
        <v>67</v>
      </c>
      <c r="E13" s="5" t="s">
        <v>67</v>
      </c>
      <c r="F13" s="5" t="s">
        <v>67</v>
      </c>
      <c r="G13" s="5" t="s">
        <v>67</v>
      </c>
      <c r="H13" s="5" t="s">
        <v>67</v>
      </c>
      <c r="I13" s="5" t="s">
        <v>67</v>
      </c>
      <c r="J13" s="5" t="s">
        <v>67</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145</v>
      </c>
      <c r="B15" s="8" t="s">
        <v>231</v>
      </c>
      <c r="C15" s="8" t="s">
        <v>1</v>
      </c>
      <c r="D15" s="8" t="s">
        <v>1</v>
      </c>
      <c r="E15" s="8" t="s">
        <v>1</v>
      </c>
      <c r="F15" s="8" t="s">
        <v>1</v>
      </c>
      <c r="G15" s="8" t="s">
        <v>1</v>
      </c>
      <c r="H15" s="8" t="s">
        <v>1</v>
      </c>
      <c r="I15" s="8" t="s">
        <v>1</v>
      </c>
      <c r="J15" s="8" t="s">
        <v>1</v>
      </c>
    </row>
    <row r="16" spans="1:10" ht="15" customHeight="1" x14ac:dyDescent="0.25">
      <c r="A16" s="5" t="s">
        <v>18</v>
      </c>
      <c r="B16" s="5" t="s">
        <v>232</v>
      </c>
      <c r="C16" s="5" t="s">
        <v>1</v>
      </c>
      <c r="D16" s="5" t="s">
        <v>1</v>
      </c>
      <c r="E16" s="5" t="s">
        <v>1</v>
      </c>
      <c r="F16" s="5" t="s">
        <v>1</v>
      </c>
      <c r="G16" s="5" t="s">
        <v>1</v>
      </c>
      <c r="H16" s="5" t="s">
        <v>1</v>
      </c>
      <c r="I16" s="5" t="s">
        <v>1</v>
      </c>
      <c r="J16" s="5" t="s">
        <v>1</v>
      </c>
    </row>
    <row r="17" spans="1:10" ht="15" customHeight="1" x14ac:dyDescent="0.25">
      <c r="A17" s="5" t="s">
        <v>67</v>
      </c>
      <c r="B17" s="5" t="s">
        <v>67</v>
      </c>
      <c r="C17" s="5" t="s">
        <v>67</v>
      </c>
      <c r="D17" s="5" t="s">
        <v>67</v>
      </c>
      <c r="E17" s="5" t="s">
        <v>67</v>
      </c>
      <c r="F17" s="5" t="s">
        <v>67</v>
      </c>
      <c r="G17" s="5" t="s">
        <v>67</v>
      </c>
      <c r="H17" s="5" t="s">
        <v>67</v>
      </c>
      <c r="I17" s="5" t="s">
        <v>67</v>
      </c>
      <c r="J17" s="5" t="s">
        <v>67</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148</v>
      </c>
      <c r="B19" s="8" t="s">
        <v>233</v>
      </c>
      <c r="C19" s="8" t="s">
        <v>1</v>
      </c>
      <c r="D19" s="8" t="s">
        <v>1</v>
      </c>
      <c r="E19" s="8" t="s">
        <v>1</v>
      </c>
      <c r="F19" s="8" t="s">
        <v>1</v>
      </c>
      <c r="G19" s="8" t="s">
        <v>1</v>
      </c>
      <c r="H19" s="8" t="s">
        <v>1</v>
      </c>
      <c r="I19" s="8" t="s">
        <v>1</v>
      </c>
      <c r="J19" s="8" t="s">
        <v>1</v>
      </c>
    </row>
    <row r="20" spans="1:10" ht="15" customHeight="1" x14ac:dyDescent="0.25">
      <c r="A20" s="8" t="s">
        <v>234</v>
      </c>
      <c r="B20" s="8" t="s">
        <v>235</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zoomScale="70" zoomScaleNormal="70" workbookViewId="0">
      <selection activeCell="K43" sqref="K43"/>
    </sheetView>
  </sheetViews>
  <sheetFormatPr defaultRowHeight="12.75" x14ac:dyDescent="0.2"/>
  <cols>
    <col min="1" max="1" width="6.7109375" customWidth="1"/>
    <col min="2" max="2" width="55" customWidth="1"/>
    <col min="3" max="3" width="10.28515625" customWidth="1"/>
    <col min="4" max="4" width="26.28515625" customWidth="1"/>
    <col min="5" max="5" width="21.7109375" customWidth="1"/>
  </cols>
  <sheetData>
    <row r="1" spans="1:5" ht="15" customHeight="1" x14ac:dyDescent="0.2">
      <c r="A1" s="7" t="s">
        <v>6</v>
      </c>
      <c r="B1" s="7" t="s">
        <v>118</v>
      </c>
      <c r="C1" s="7" t="s">
        <v>55</v>
      </c>
      <c r="D1" s="18" t="s">
        <v>236</v>
      </c>
      <c r="E1" s="18" t="s">
        <v>237</v>
      </c>
    </row>
    <row r="2" spans="1:5" ht="15" customHeight="1" x14ac:dyDescent="0.25">
      <c r="A2" s="8" t="s">
        <v>59</v>
      </c>
      <c r="B2" s="8" t="s">
        <v>238</v>
      </c>
      <c r="C2" s="8" t="s">
        <v>185</v>
      </c>
      <c r="D2" s="19" t="s">
        <v>1</v>
      </c>
      <c r="E2" s="19" t="s">
        <v>1</v>
      </c>
    </row>
    <row r="3" spans="1:5" ht="15" customHeight="1" x14ac:dyDescent="0.25">
      <c r="A3" s="5" t="s">
        <v>9</v>
      </c>
      <c r="B3" s="5" t="s">
        <v>239</v>
      </c>
      <c r="C3" s="5" t="s">
        <v>240</v>
      </c>
      <c r="D3" s="17">
        <v>9.0024118175316796E-3</v>
      </c>
      <c r="E3" s="17">
        <v>9.0024561152777603E-3</v>
      </c>
    </row>
    <row r="4" spans="1:5" ht="15" customHeight="1" x14ac:dyDescent="0.25">
      <c r="A4" s="5" t="s">
        <v>12</v>
      </c>
      <c r="B4" s="5" t="s">
        <v>241</v>
      </c>
      <c r="C4" s="5" t="s">
        <v>242</v>
      </c>
      <c r="D4" s="17">
        <v>3.05391165649163E-3</v>
      </c>
      <c r="E4" s="17">
        <v>3.1665759403848798E-3</v>
      </c>
    </row>
    <row r="5" spans="1:5" ht="15" customHeight="1" x14ac:dyDescent="0.25">
      <c r="A5" s="5" t="s">
        <v>15</v>
      </c>
      <c r="B5" s="5" t="s">
        <v>243</v>
      </c>
      <c r="C5" s="5" t="s">
        <v>244</v>
      </c>
      <c r="D5" s="17">
        <v>4.8854725727401497E-3</v>
      </c>
      <c r="E5" s="17">
        <v>5.0661411024949497E-3</v>
      </c>
    </row>
    <row r="6" spans="1:5" ht="15" customHeight="1" x14ac:dyDescent="0.25">
      <c r="A6" s="5" t="s">
        <v>18</v>
      </c>
      <c r="B6" s="5" t="s">
        <v>245</v>
      </c>
      <c r="C6" s="5" t="s">
        <v>246</v>
      </c>
      <c r="D6" s="17">
        <v>1.3726774344091099E-3</v>
      </c>
      <c r="E6" s="17">
        <v>1.4209803481328399E-3</v>
      </c>
    </row>
    <row r="7" spans="1:5" ht="15" customHeight="1" x14ac:dyDescent="0.25">
      <c r="A7" s="5" t="s">
        <v>21</v>
      </c>
      <c r="B7" s="5" t="s">
        <v>247</v>
      </c>
      <c r="C7" s="5" t="s">
        <v>248</v>
      </c>
      <c r="D7" s="28"/>
      <c r="E7" s="28"/>
    </row>
    <row r="8" spans="1:5" ht="15" customHeight="1" x14ac:dyDescent="0.25">
      <c r="A8" s="5" t="s">
        <v>24</v>
      </c>
      <c r="B8" s="5" t="s">
        <v>249</v>
      </c>
      <c r="C8" s="5" t="s">
        <v>250</v>
      </c>
      <c r="D8" s="28"/>
      <c r="E8" s="28"/>
    </row>
    <row r="9" spans="1:5" ht="15" customHeight="1" x14ac:dyDescent="0.25">
      <c r="A9" s="5" t="s">
        <v>27</v>
      </c>
      <c r="B9" s="5" t="s">
        <v>251</v>
      </c>
      <c r="C9" s="5" t="s">
        <v>252</v>
      </c>
      <c r="D9" s="17">
        <v>1.5721552929171801E-3</v>
      </c>
      <c r="E9" s="17">
        <v>1.6302948036990999E-3</v>
      </c>
    </row>
    <row r="10" spans="1:5" ht="15" customHeight="1" x14ac:dyDescent="0.25">
      <c r="A10" s="5" t="s">
        <v>30</v>
      </c>
      <c r="B10" s="5" t="s">
        <v>253</v>
      </c>
      <c r="C10" s="5" t="s">
        <v>254</v>
      </c>
      <c r="D10" s="17">
        <v>2.0042850351868501E-2</v>
      </c>
      <c r="E10" s="17">
        <v>2.04671252787498E-2</v>
      </c>
    </row>
    <row r="11" spans="1:5" ht="15" customHeight="1" x14ac:dyDescent="0.25">
      <c r="A11" s="5" t="s">
        <v>33</v>
      </c>
      <c r="B11" s="5" t="s">
        <v>255</v>
      </c>
      <c r="C11" s="5" t="s">
        <v>256</v>
      </c>
      <c r="D11" s="17">
        <v>5.6772274466453901E-2</v>
      </c>
      <c r="E11" s="17">
        <v>0.113214916923549</v>
      </c>
    </row>
    <row r="12" spans="1:5" ht="15" customHeight="1" x14ac:dyDescent="0.25">
      <c r="A12" s="5" t="s">
        <v>36</v>
      </c>
      <c r="B12" s="5" t="s">
        <v>257</v>
      </c>
      <c r="C12" s="5" t="s">
        <v>250</v>
      </c>
      <c r="D12" s="28"/>
      <c r="E12" s="28"/>
    </row>
    <row r="13" spans="1:5" ht="15" customHeight="1" x14ac:dyDescent="0.25">
      <c r="A13" s="8" t="s">
        <v>97</v>
      </c>
      <c r="B13" s="8" t="s">
        <v>258</v>
      </c>
      <c r="C13" s="8" t="s">
        <v>259</v>
      </c>
      <c r="D13" s="29" t="s">
        <v>1</v>
      </c>
      <c r="E13" s="29" t="s">
        <v>1</v>
      </c>
    </row>
    <row r="14" spans="1:5" ht="15" customHeight="1" x14ac:dyDescent="0.25">
      <c r="A14" s="5" t="s">
        <v>9</v>
      </c>
      <c r="B14" s="5" t="s">
        <v>260</v>
      </c>
      <c r="C14" s="5" t="s">
        <v>261</v>
      </c>
      <c r="D14" s="16">
        <v>100061272100</v>
      </c>
      <c r="E14" s="16">
        <v>100362218400</v>
      </c>
    </row>
    <row r="15" spans="1:5" ht="15" customHeight="1" x14ac:dyDescent="0.25">
      <c r="A15" s="5"/>
      <c r="B15" s="5" t="s">
        <v>262</v>
      </c>
      <c r="C15" s="5" t="s">
        <v>263</v>
      </c>
      <c r="D15" s="16">
        <v>100061272100</v>
      </c>
      <c r="E15" s="16">
        <v>100362218400</v>
      </c>
    </row>
    <row r="16" spans="1:5" ht="15" customHeight="1" x14ac:dyDescent="0.25">
      <c r="A16" s="5"/>
      <c r="B16" s="5" t="s">
        <v>264</v>
      </c>
      <c r="C16" s="5" t="s">
        <v>265</v>
      </c>
      <c r="D16" s="24">
        <v>10006127.210000001</v>
      </c>
      <c r="E16" s="24">
        <v>10036221.84</v>
      </c>
    </row>
    <row r="17" spans="1:5" ht="15" customHeight="1" x14ac:dyDescent="0.25">
      <c r="A17" s="5" t="s">
        <v>12</v>
      </c>
      <c r="B17" s="5" t="s">
        <v>266</v>
      </c>
      <c r="C17" s="5" t="s">
        <v>267</v>
      </c>
      <c r="D17" s="16">
        <v>-39081300</v>
      </c>
      <c r="E17" s="16">
        <v>-300946300</v>
      </c>
    </row>
    <row r="18" spans="1:5" ht="15" customHeight="1" x14ac:dyDescent="0.25">
      <c r="A18" s="5"/>
      <c r="B18" s="5" t="s">
        <v>268</v>
      </c>
      <c r="C18" s="5" t="s">
        <v>269</v>
      </c>
      <c r="D18" s="24">
        <v>0</v>
      </c>
      <c r="E18" s="24">
        <v>1768.36</v>
      </c>
    </row>
    <row r="19" spans="1:5" ht="15" customHeight="1" x14ac:dyDescent="0.25">
      <c r="A19" s="5"/>
      <c r="B19" s="5" t="s">
        <v>270</v>
      </c>
      <c r="C19" s="5" t="s">
        <v>271</v>
      </c>
      <c r="D19" s="16">
        <v>0</v>
      </c>
      <c r="E19" s="16">
        <v>17683600</v>
      </c>
    </row>
    <row r="20" spans="1:5" ht="15" customHeight="1" x14ac:dyDescent="0.25">
      <c r="A20" s="5"/>
      <c r="B20" s="5" t="s">
        <v>272</v>
      </c>
      <c r="C20" s="5" t="s">
        <v>273</v>
      </c>
      <c r="D20" s="24">
        <v>-3908.13</v>
      </c>
      <c r="E20" s="24">
        <v>-31862.99</v>
      </c>
    </row>
    <row r="21" spans="1:5" ht="15" customHeight="1" x14ac:dyDescent="0.25">
      <c r="A21" s="5"/>
      <c r="B21" s="5" t="s">
        <v>274</v>
      </c>
      <c r="C21" s="5" t="s">
        <v>275</v>
      </c>
      <c r="D21" s="16">
        <v>-39081300</v>
      </c>
      <c r="E21" s="16">
        <v>-318629900</v>
      </c>
    </row>
    <row r="22" spans="1:5" ht="15" customHeight="1" x14ac:dyDescent="0.25">
      <c r="A22" s="5" t="s">
        <v>15</v>
      </c>
      <c r="B22" s="5" t="s">
        <v>276</v>
      </c>
      <c r="C22" s="5" t="s">
        <v>277</v>
      </c>
      <c r="D22" s="16">
        <v>100022190800</v>
      </c>
      <c r="E22" s="16">
        <v>100061272100</v>
      </c>
    </row>
    <row r="23" spans="1:5" ht="15" customHeight="1" x14ac:dyDescent="0.25">
      <c r="A23" s="5"/>
      <c r="B23" s="5" t="s">
        <v>278</v>
      </c>
      <c r="C23" s="5" t="s">
        <v>279</v>
      </c>
      <c r="D23" s="16">
        <v>100022190800</v>
      </c>
      <c r="E23" s="16">
        <v>100061272100</v>
      </c>
    </row>
    <row r="24" spans="1:5" ht="15" customHeight="1" x14ac:dyDescent="0.25">
      <c r="A24" s="5"/>
      <c r="B24" s="5" t="s">
        <v>280</v>
      </c>
      <c r="C24" s="5" t="s">
        <v>281</v>
      </c>
      <c r="D24" s="24">
        <v>10002219.08</v>
      </c>
      <c r="E24" s="24">
        <v>10006127.210000001</v>
      </c>
    </row>
    <row r="25" spans="1:5" ht="15" customHeight="1" x14ac:dyDescent="0.25">
      <c r="A25" s="5" t="s">
        <v>18</v>
      </c>
      <c r="B25" s="5" t="s">
        <v>282</v>
      </c>
      <c r="C25" s="5" t="s">
        <v>283</v>
      </c>
      <c r="D25" s="17">
        <v>0.99604295410014199</v>
      </c>
      <c r="E25" s="17">
        <v>0.99565392593085</v>
      </c>
    </row>
    <row r="26" spans="1:5" ht="15" customHeight="1" x14ac:dyDescent="0.25">
      <c r="A26" s="5" t="s">
        <v>21</v>
      </c>
      <c r="B26" s="5" t="s">
        <v>284</v>
      </c>
      <c r="C26" s="5" t="s">
        <v>285</v>
      </c>
      <c r="D26" s="17">
        <v>0.99819999999999998</v>
      </c>
      <c r="E26" s="17">
        <v>0.99790000000000001</v>
      </c>
    </row>
    <row r="27" spans="1:5" ht="15" customHeight="1" x14ac:dyDescent="0.25">
      <c r="A27" s="5" t="s">
        <v>24</v>
      </c>
      <c r="B27" s="5" t="s">
        <v>286</v>
      </c>
      <c r="C27" s="5" t="s">
        <v>287</v>
      </c>
      <c r="D27" s="17">
        <v>0.99570000000000003</v>
      </c>
      <c r="E27" s="17">
        <v>0.99529999999999996</v>
      </c>
    </row>
    <row r="28" spans="1:5" ht="15" customHeight="1" x14ac:dyDescent="0.25">
      <c r="A28" s="5" t="s">
        <v>27</v>
      </c>
      <c r="B28" s="5" t="s">
        <v>288</v>
      </c>
      <c r="C28" s="5" t="s">
        <v>289</v>
      </c>
      <c r="D28" s="16">
        <v>122</v>
      </c>
      <c r="E28" s="16">
        <v>127</v>
      </c>
    </row>
    <row r="29" spans="1:5" ht="15" customHeight="1" x14ac:dyDescent="0.25">
      <c r="A29" s="5" t="s">
        <v>30</v>
      </c>
      <c r="B29" s="5" t="s">
        <v>290</v>
      </c>
      <c r="C29" s="5" t="s">
        <v>291</v>
      </c>
      <c r="D29" s="24">
        <v>11693.98</v>
      </c>
      <c r="E29" s="24">
        <v>11223</v>
      </c>
    </row>
    <row r="30" spans="1:5" ht="15" customHeight="1" x14ac:dyDescent="0.25">
      <c r="A30" s="5" t="s">
        <v>33</v>
      </c>
      <c r="B30" s="5" t="s">
        <v>292</v>
      </c>
      <c r="C30" s="5" t="s">
        <v>293</v>
      </c>
      <c r="D30" s="30"/>
      <c r="E30" s="30"/>
    </row>
    <row r="31" spans="1:5" ht="15" customHeight="1" x14ac:dyDescent="0.25">
      <c r="A31" s="9" t="s">
        <v>294</v>
      </c>
      <c r="B31" s="9" t="s">
        <v>294</v>
      </c>
      <c r="C31" s="9" t="s">
        <v>294</v>
      </c>
      <c r="D31" s="9" t="s">
        <v>294</v>
      </c>
      <c r="E31" s="9" t="s">
        <v>294</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H5"/>
  <sheetViews>
    <sheetView zoomScale="87" zoomScaleNormal="87" workbookViewId="0">
      <selection activeCell="E37" sqref="E37"/>
    </sheetView>
  </sheetViews>
  <sheetFormatPr defaultRowHeight="12.75" x14ac:dyDescent="0.2"/>
  <cols>
    <col min="1" max="1" width="6.7109375" customWidth="1"/>
    <col min="2" max="2" width="40.42578125" customWidth="1"/>
    <col min="3" max="3" width="19" customWidth="1"/>
    <col min="4" max="4" width="24.7109375" customWidth="1"/>
    <col min="5" max="5" width="36" customWidth="1"/>
    <col min="6" max="6" width="24.7109375" customWidth="1"/>
    <col min="7" max="7" width="23" customWidth="1"/>
    <col min="8" max="8" width="21.28515625" customWidth="1"/>
  </cols>
  <sheetData>
    <row r="1" spans="1:8" ht="15" customHeight="1" x14ac:dyDescent="0.2">
      <c r="A1" s="44" t="s">
        <v>6</v>
      </c>
      <c r="B1" s="44" t="s">
        <v>295</v>
      </c>
      <c r="C1" s="44" t="s">
        <v>296</v>
      </c>
      <c r="D1" s="44" t="s">
        <v>297</v>
      </c>
      <c r="E1" s="44"/>
      <c r="F1" s="44"/>
      <c r="G1" s="44" t="s">
        <v>298</v>
      </c>
      <c r="H1" s="44" t="s">
        <v>299</v>
      </c>
    </row>
    <row r="2" spans="1:8" ht="15" customHeight="1" x14ac:dyDescent="0.2">
      <c r="A2" s="44"/>
      <c r="B2" s="44"/>
      <c r="C2" s="44"/>
      <c r="D2" s="7" t="s">
        <v>300</v>
      </c>
      <c r="E2" s="7" t="s">
        <v>301</v>
      </c>
      <c r="F2" s="7" t="s">
        <v>302</v>
      </c>
      <c r="G2" s="44"/>
      <c r="H2" s="44"/>
    </row>
    <row r="3" spans="1:8" ht="15" customHeight="1" x14ac:dyDescent="0.25">
      <c r="A3" s="10" t="s">
        <v>303</v>
      </c>
      <c r="B3" s="10" t="s">
        <v>304</v>
      </c>
      <c r="C3" s="10" t="s">
        <v>305</v>
      </c>
      <c r="D3" s="10" t="s">
        <v>306</v>
      </c>
      <c r="E3" s="10" t="s">
        <v>307</v>
      </c>
      <c r="F3" s="10" t="s">
        <v>308</v>
      </c>
      <c r="G3" s="10" t="s">
        <v>309</v>
      </c>
      <c r="H3" s="10" t="s">
        <v>310</v>
      </c>
    </row>
    <row r="4" spans="1:8" ht="15" customHeight="1" x14ac:dyDescent="0.25">
      <c r="A4" s="5" t="s">
        <v>67</v>
      </c>
      <c r="B4" s="5" t="s">
        <v>67</v>
      </c>
      <c r="C4" s="5" t="s">
        <v>67</v>
      </c>
      <c r="D4" s="5" t="s">
        <v>67</v>
      </c>
      <c r="E4" s="5" t="s">
        <v>67</v>
      </c>
      <c r="F4" s="5" t="s">
        <v>67</v>
      </c>
      <c r="G4" s="5" t="s">
        <v>67</v>
      </c>
      <c r="H4" s="5" t="s">
        <v>67</v>
      </c>
    </row>
    <row r="5" spans="1:8" ht="15" customHeight="1" x14ac:dyDescent="0.25">
      <c r="A5" s="5" t="s">
        <v>1</v>
      </c>
      <c r="B5" s="5" t="s">
        <v>184</v>
      </c>
      <c r="C5" s="5" t="s">
        <v>1</v>
      </c>
      <c r="D5" s="16"/>
      <c r="E5" s="5"/>
      <c r="F5" s="17"/>
      <c r="G5" s="5"/>
      <c r="H5" s="5"/>
    </row>
  </sheetData>
  <mergeCells count="6">
    <mergeCell ref="H1:H2"/>
    <mergeCell ref="A1:A2"/>
    <mergeCell ref="B1:B2"/>
    <mergeCell ref="C1:C2"/>
    <mergeCell ref="D1:F1"/>
    <mergeCell ref="G1:G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F29"/>
  <sheetViews>
    <sheetView workbookViewId="0">
      <selection sqref="A1:A2"/>
    </sheetView>
  </sheetViews>
  <sheetFormatPr defaultRowHeight="12.75" x14ac:dyDescent="0.2"/>
  <cols>
    <col min="1" max="1" width="6.7109375" customWidth="1"/>
    <col min="2" max="2" width="37.28515625" customWidth="1"/>
    <col min="3" max="3" width="26.28515625" customWidth="1"/>
    <col min="4" max="4" width="23.7109375" customWidth="1"/>
    <col min="5" max="5" width="18" customWidth="1"/>
    <col min="6" max="6" width="17.5703125" customWidth="1"/>
  </cols>
  <sheetData>
    <row r="1" spans="1:6" ht="15" customHeight="1" x14ac:dyDescent="0.2">
      <c r="A1" s="44" t="s">
        <v>6</v>
      </c>
      <c r="B1" s="44" t="s">
        <v>311</v>
      </c>
      <c r="C1" s="44" t="s">
        <v>312</v>
      </c>
      <c r="D1" s="44" t="s">
        <v>313</v>
      </c>
      <c r="E1" s="44"/>
      <c r="F1" s="44"/>
    </row>
    <row r="2" spans="1:6" ht="15" customHeight="1" x14ac:dyDescent="0.2">
      <c r="A2" s="44"/>
      <c r="B2" s="44"/>
      <c r="C2" s="44"/>
      <c r="D2" s="7" t="s">
        <v>314</v>
      </c>
      <c r="E2" s="7" t="s">
        <v>315</v>
      </c>
      <c r="F2" s="7" t="s">
        <v>316</v>
      </c>
    </row>
    <row r="3" spans="1:6" ht="15" customHeight="1" x14ac:dyDescent="0.25">
      <c r="A3" s="8" t="s">
        <v>59</v>
      </c>
      <c r="B3" s="8" t="s">
        <v>317</v>
      </c>
      <c r="C3" s="8" t="s">
        <v>1</v>
      </c>
      <c r="D3" s="8" t="s">
        <v>1</v>
      </c>
      <c r="E3" s="8" t="s">
        <v>1</v>
      </c>
      <c r="F3" s="8" t="s">
        <v>1</v>
      </c>
    </row>
    <row r="4" spans="1:6" ht="15" customHeight="1" x14ac:dyDescent="0.25">
      <c r="A4" s="5" t="s">
        <v>67</v>
      </c>
      <c r="B4" s="5" t="s">
        <v>67</v>
      </c>
      <c r="C4" s="5" t="s">
        <v>67</v>
      </c>
      <c r="D4" s="5" t="s">
        <v>67</v>
      </c>
      <c r="E4" s="5" t="s">
        <v>67</v>
      </c>
      <c r="F4" s="5" t="s">
        <v>67</v>
      </c>
    </row>
    <row r="5" spans="1:6" ht="15" customHeight="1" x14ac:dyDescent="0.25">
      <c r="A5" s="5"/>
      <c r="B5" s="5"/>
      <c r="C5" s="5" t="s">
        <v>1</v>
      </c>
      <c r="D5" s="5" t="s">
        <v>1</v>
      </c>
      <c r="E5" s="5" t="s">
        <v>1</v>
      </c>
      <c r="F5" s="5" t="s">
        <v>1</v>
      </c>
    </row>
    <row r="6" spans="1:6" ht="15" customHeight="1" x14ac:dyDescent="0.25">
      <c r="A6" s="8" t="s">
        <v>97</v>
      </c>
      <c r="B6" s="8" t="s">
        <v>318</v>
      </c>
      <c r="C6" s="8" t="s">
        <v>1</v>
      </c>
      <c r="D6" s="8" t="s">
        <v>1</v>
      </c>
      <c r="E6" s="8" t="s">
        <v>1</v>
      </c>
      <c r="F6" s="8" t="s">
        <v>1</v>
      </c>
    </row>
    <row r="7" spans="1:6" ht="15" customHeight="1" x14ac:dyDescent="0.25">
      <c r="A7" s="5" t="s">
        <v>67</v>
      </c>
      <c r="B7" s="5" t="s">
        <v>67</v>
      </c>
      <c r="C7" s="5" t="s">
        <v>67</v>
      </c>
      <c r="D7" s="5" t="s">
        <v>67</v>
      </c>
      <c r="E7" s="5" t="s">
        <v>67</v>
      </c>
      <c r="F7" s="5" t="s">
        <v>67</v>
      </c>
    </row>
    <row r="8" spans="1:6" ht="15" customHeight="1" x14ac:dyDescent="0.25">
      <c r="A8" s="5"/>
      <c r="B8" s="5"/>
      <c r="C8" s="5" t="s">
        <v>1</v>
      </c>
      <c r="D8" s="5" t="s">
        <v>1</v>
      </c>
      <c r="E8" s="5" t="s">
        <v>1</v>
      </c>
      <c r="F8" s="5" t="s">
        <v>1</v>
      </c>
    </row>
    <row r="9" spans="1:6" ht="15" customHeight="1" x14ac:dyDescent="0.25">
      <c r="A9" s="8" t="s">
        <v>145</v>
      </c>
      <c r="B9" s="8" t="s">
        <v>319</v>
      </c>
      <c r="C9" s="8" t="s">
        <v>1</v>
      </c>
      <c r="D9" s="8" t="s">
        <v>1</v>
      </c>
      <c r="E9" s="8" t="s">
        <v>1</v>
      </c>
      <c r="F9" s="8" t="s">
        <v>1</v>
      </c>
    </row>
    <row r="10" spans="1:6" ht="15" customHeight="1" x14ac:dyDescent="0.25">
      <c r="A10" s="5" t="s">
        <v>67</v>
      </c>
      <c r="B10" s="5" t="s">
        <v>67</v>
      </c>
      <c r="C10" s="5" t="s">
        <v>67</v>
      </c>
      <c r="D10" s="5" t="s">
        <v>67</v>
      </c>
      <c r="E10" s="5" t="s">
        <v>67</v>
      </c>
      <c r="F10" s="5" t="s">
        <v>67</v>
      </c>
    </row>
    <row r="11" spans="1:6" ht="15" customHeight="1" x14ac:dyDescent="0.25">
      <c r="A11" s="5" t="s">
        <v>1</v>
      </c>
      <c r="B11" s="5" t="s">
        <v>1</v>
      </c>
      <c r="C11" s="5" t="s">
        <v>1</v>
      </c>
      <c r="D11" s="5" t="s">
        <v>1</v>
      </c>
      <c r="E11" s="5" t="s">
        <v>1</v>
      </c>
      <c r="F11" s="5" t="s">
        <v>1</v>
      </c>
    </row>
    <row r="12" spans="1:6" ht="15" customHeight="1" x14ac:dyDescent="0.25">
      <c r="A12" s="8" t="s">
        <v>148</v>
      </c>
      <c r="B12" s="8" t="s">
        <v>320</v>
      </c>
      <c r="C12" s="8" t="s">
        <v>1</v>
      </c>
      <c r="D12" s="8" t="s">
        <v>1</v>
      </c>
      <c r="E12" s="8" t="s">
        <v>1</v>
      </c>
      <c r="F12" s="8" t="s">
        <v>1</v>
      </c>
    </row>
    <row r="13" spans="1:6" ht="15" customHeight="1" x14ac:dyDescent="0.25">
      <c r="A13" s="5" t="s">
        <v>67</v>
      </c>
      <c r="B13" s="5" t="s">
        <v>67</v>
      </c>
      <c r="C13" s="5" t="s">
        <v>67</v>
      </c>
      <c r="D13" s="5" t="s">
        <v>67</v>
      </c>
      <c r="E13" s="5" t="s">
        <v>67</v>
      </c>
      <c r="F13" s="5" t="s">
        <v>67</v>
      </c>
    </row>
    <row r="14" spans="1:6" ht="15" customHeight="1" x14ac:dyDescent="0.25">
      <c r="A14" s="5" t="s">
        <v>1</v>
      </c>
      <c r="B14" s="5" t="s">
        <v>1</v>
      </c>
      <c r="C14" s="5" t="s">
        <v>1</v>
      </c>
      <c r="D14" s="5" t="s">
        <v>1</v>
      </c>
      <c r="E14" s="5" t="s">
        <v>1</v>
      </c>
      <c r="F14" s="5" t="s">
        <v>1</v>
      </c>
    </row>
    <row r="15" spans="1:6" ht="15" customHeight="1" x14ac:dyDescent="0.25">
      <c r="A15" s="8" t="s">
        <v>155</v>
      </c>
      <c r="B15" s="8" t="s">
        <v>321</v>
      </c>
      <c r="C15" s="8" t="s">
        <v>1</v>
      </c>
      <c r="D15" s="8" t="s">
        <v>1</v>
      </c>
      <c r="E15" s="8" t="s">
        <v>1</v>
      </c>
      <c r="F15" s="8" t="s">
        <v>1</v>
      </c>
    </row>
    <row r="16" spans="1:6" ht="15" customHeight="1" x14ac:dyDescent="0.25">
      <c r="A16" s="5" t="s">
        <v>67</v>
      </c>
      <c r="B16" s="5" t="s">
        <v>67</v>
      </c>
      <c r="C16" s="5" t="s">
        <v>67</v>
      </c>
      <c r="D16" s="5" t="s">
        <v>67</v>
      </c>
      <c r="E16" s="5" t="s">
        <v>67</v>
      </c>
      <c r="F16" s="5" t="s">
        <v>67</v>
      </c>
    </row>
    <row r="17" spans="1:6" ht="15" customHeight="1" x14ac:dyDescent="0.25">
      <c r="A17" s="5"/>
      <c r="B17" s="5"/>
      <c r="C17" s="5" t="s">
        <v>1</v>
      </c>
      <c r="D17" s="5" t="s">
        <v>1</v>
      </c>
      <c r="E17" s="5" t="s">
        <v>1</v>
      </c>
      <c r="F17" s="5" t="s">
        <v>1</v>
      </c>
    </row>
    <row r="18" spans="1:6" ht="15" customHeight="1" x14ac:dyDescent="0.25">
      <c r="A18" s="8" t="s">
        <v>158</v>
      </c>
      <c r="B18" s="8" t="s">
        <v>322</v>
      </c>
      <c r="C18" s="8" t="s">
        <v>1</v>
      </c>
      <c r="D18" s="8" t="s">
        <v>1</v>
      </c>
      <c r="E18" s="8" t="s">
        <v>1</v>
      </c>
      <c r="F18" s="8" t="s">
        <v>1</v>
      </c>
    </row>
    <row r="19" spans="1:6" ht="15" customHeight="1" x14ac:dyDescent="0.25">
      <c r="A19" s="5" t="s">
        <v>67</v>
      </c>
      <c r="B19" s="5" t="s">
        <v>67</v>
      </c>
      <c r="C19" s="5" t="s">
        <v>67</v>
      </c>
      <c r="D19" s="5" t="s">
        <v>67</v>
      </c>
      <c r="E19" s="5" t="s">
        <v>67</v>
      </c>
      <c r="F19" s="5" t="s">
        <v>67</v>
      </c>
    </row>
    <row r="20" spans="1:6" ht="15" customHeight="1" x14ac:dyDescent="0.25">
      <c r="A20" s="5" t="s">
        <v>1</v>
      </c>
      <c r="B20" s="5" t="s">
        <v>1</v>
      </c>
      <c r="C20" s="5" t="s">
        <v>1</v>
      </c>
      <c r="D20" s="5" t="s">
        <v>1</v>
      </c>
      <c r="E20" s="5" t="s">
        <v>1</v>
      </c>
      <c r="F20" s="5" t="s">
        <v>1</v>
      </c>
    </row>
    <row r="21" spans="1:6" ht="15" customHeight="1" x14ac:dyDescent="0.25">
      <c r="A21" s="8" t="s">
        <v>161</v>
      </c>
      <c r="B21" s="8" t="s">
        <v>323</v>
      </c>
      <c r="C21" s="8" t="s">
        <v>1</v>
      </c>
      <c r="D21" s="8" t="s">
        <v>1</v>
      </c>
      <c r="E21" s="8" t="s">
        <v>1</v>
      </c>
      <c r="F21" s="8" t="s">
        <v>1</v>
      </c>
    </row>
    <row r="22" spans="1:6" ht="15" customHeight="1" x14ac:dyDescent="0.25">
      <c r="A22" s="5" t="s">
        <v>67</v>
      </c>
      <c r="B22" s="5" t="s">
        <v>67</v>
      </c>
      <c r="C22" s="5" t="s">
        <v>67</v>
      </c>
      <c r="D22" s="5" t="s">
        <v>67</v>
      </c>
      <c r="E22" s="5" t="s">
        <v>67</v>
      </c>
      <c r="F22" s="5" t="s">
        <v>67</v>
      </c>
    </row>
    <row r="23" spans="1:6" ht="15" customHeight="1" x14ac:dyDescent="0.25">
      <c r="A23" s="5" t="s">
        <v>1</v>
      </c>
      <c r="B23" s="5" t="s">
        <v>1</v>
      </c>
      <c r="C23" s="5" t="s">
        <v>1</v>
      </c>
      <c r="D23" s="5" t="s">
        <v>1</v>
      </c>
      <c r="E23" s="5" t="s">
        <v>1</v>
      </c>
      <c r="F23" s="5" t="s">
        <v>1</v>
      </c>
    </row>
    <row r="24" spans="1:6" ht="15" customHeight="1" x14ac:dyDescent="0.25">
      <c r="A24" s="8" t="s">
        <v>170</v>
      </c>
      <c r="B24" s="8" t="s">
        <v>324</v>
      </c>
      <c r="C24" s="8" t="s">
        <v>1</v>
      </c>
      <c r="D24" s="8" t="s">
        <v>1</v>
      </c>
      <c r="E24" s="8" t="s">
        <v>1</v>
      </c>
      <c r="F24" s="8" t="s">
        <v>1</v>
      </c>
    </row>
    <row r="25" spans="1:6" ht="15" customHeight="1" x14ac:dyDescent="0.25">
      <c r="A25" s="5" t="s">
        <v>67</v>
      </c>
      <c r="B25" s="5" t="s">
        <v>67</v>
      </c>
      <c r="C25" s="5" t="s">
        <v>67</v>
      </c>
      <c r="D25" s="5" t="s">
        <v>67</v>
      </c>
      <c r="E25" s="5" t="s">
        <v>67</v>
      </c>
      <c r="F25" s="5" t="s">
        <v>67</v>
      </c>
    </row>
    <row r="26" spans="1:6" ht="15" customHeight="1" x14ac:dyDescent="0.25">
      <c r="A26" s="5" t="s">
        <v>1</v>
      </c>
      <c r="B26" s="5" t="s">
        <v>1</v>
      </c>
      <c r="C26" s="5" t="s">
        <v>1</v>
      </c>
      <c r="D26" s="5" t="s">
        <v>1</v>
      </c>
      <c r="E26" s="5" t="s">
        <v>1</v>
      </c>
      <c r="F26" s="5" t="s">
        <v>1</v>
      </c>
    </row>
    <row r="27" spans="1:6" ht="15" customHeight="1" x14ac:dyDescent="0.25">
      <c r="A27" s="8" t="s">
        <v>173</v>
      </c>
      <c r="B27" s="8" t="s">
        <v>325</v>
      </c>
      <c r="C27" s="8" t="s">
        <v>1</v>
      </c>
      <c r="D27" s="8" t="s">
        <v>1</v>
      </c>
      <c r="E27" s="8" t="s">
        <v>1</v>
      </c>
      <c r="F27" s="8" t="s">
        <v>1</v>
      </c>
    </row>
    <row r="28" spans="1:6" ht="15" customHeight="1" x14ac:dyDescent="0.25">
      <c r="A28" s="5" t="s">
        <v>67</v>
      </c>
      <c r="B28" s="5" t="s">
        <v>67</v>
      </c>
      <c r="C28" s="5" t="s">
        <v>67</v>
      </c>
      <c r="D28" s="5" t="s">
        <v>67</v>
      </c>
      <c r="E28" s="5" t="s">
        <v>67</v>
      </c>
      <c r="F28" s="5" t="s">
        <v>67</v>
      </c>
    </row>
    <row r="29" spans="1:6" ht="15" customHeight="1" x14ac:dyDescent="0.25">
      <c r="A29" s="5" t="s">
        <v>1</v>
      </c>
      <c r="B29" s="5" t="s">
        <v>1</v>
      </c>
      <c r="C29" s="5" t="s">
        <v>1</v>
      </c>
      <c r="D29" s="5" t="s">
        <v>1</v>
      </c>
      <c r="E29" s="5" t="s">
        <v>1</v>
      </c>
      <c r="F29" s="5" t="s">
        <v>1</v>
      </c>
    </row>
  </sheetData>
  <mergeCells count="4">
    <mergeCell ref="A1:A2"/>
    <mergeCell ref="B1:B2"/>
    <mergeCell ref="C1:C2"/>
    <mergeCell ref="D1:F1"/>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F20"/>
  <sheetViews>
    <sheetView workbookViewId="0">
      <selection sqref="A1:A2"/>
    </sheetView>
  </sheetViews>
  <sheetFormatPr defaultRowHeight="12.75" x14ac:dyDescent="0.2"/>
  <cols>
    <col min="1" max="1" width="6.71093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44" t="s">
        <v>6</v>
      </c>
      <c r="B1" s="44" t="s">
        <v>326</v>
      </c>
      <c r="C1" s="44" t="s">
        <v>327</v>
      </c>
      <c r="D1" s="44" t="s">
        <v>313</v>
      </c>
      <c r="E1" s="44"/>
      <c r="F1" s="44"/>
    </row>
    <row r="2" spans="1:6" ht="15" customHeight="1" x14ac:dyDescent="0.2">
      <c r="A2" s="44"/>
      <c r="B2" s="44"/>
      <c r="C2" s="44"/>
      <c r="D2" s="7" t="s">
        <v>328</v>
      </c>
      <c r="E2" s="7" t="s">
        <v>315</v>
      </c>
      <c r="F2" s="7" t="s">
        <v>329</v>
      </c>
    </row>
    <row r="3" spans="1:6" ht="15" customHeight="1" x14ac:dyDescent="0.25">
      <c r="A3" s="8" t="s">
        <v>59</v>
      </c>
      <c r="B3" s="8" t="s">
        <v>330</v>
      </c>
      <c r="C3" s="8"/>
      <c r="D3" s="8"/>
      <c r="E3" s="8"/>
      <c r="F3" s="8"/>
    </row>
    <row r="4" spans="1:6" ht="15" customHeight="1" x14ac:dyDescent="0.25">
      <c r="A4" s="5" t="s">
        <v>67</v>
      </c>
      <c r="B4" s="5" t="s">
        <v>67</v>
      </c>
      <c r="C4" s="5" t="s">
        <v>67</v>
      </c>
      <c r="D4" s="5" t="s">
        <v>67</v>
      </c>
      <c r="E4" s="5" t="s">
        <v>67</v>
      </c>
      <c r="F4" s="5" t="s">
        <v>67</v>
      </c>
    </row>
    <row r="5" spans="1:6" ht="15" customHeight="1" x14ac:dyDescent="0.25">
      <c r="A5" s="5"/>
      <c r="B5" s="5"/>
      <c r="C5" s="5" t="s">
        <v>1</v>
      </c>
      <c r="D5" s="5" t="s">
        <v>1</v>
      </c>
      <c r="E5" s="5" t="s">
        <v>1</v>
      </c>
      <c r="F5" s="5" t="s">
        <v>1</v>
      </c>
    </row>
    <row r="6" spans="1:6" ht="15" customHeight="1" x14ac:dyDescent="0.25">
      <c r="A6" s="8" t="s">
        <v>97</v>
      </c>
      <c r="B6" s="8" t="s">
        <v>331</v>
      </c>
      <c r="C6" s="8"/>
      <c r="D6" s="8"/>
      <c r="E6" s="8"/>
      <c r="F6" s="8"/>
    </row>
    <row r="7" spans="1:6" ht="15" customHeight="1" x14ac:dyDescent="0.25">
      <c r="A7" s="5" t="s">
        <v>67</v>
      </c>
      <c r="B7" s="5" t="s">
        <v>67</v>
      </c>
      <c r="C7" s="5" t="s">
        <v>67</v>
      </c>
      <c r="D7" s="5" t="s">
        <v>67</v>
      </c>
      <c r="E7" s="5" t="s">
        <v>67</v>
      </c>
      <c r="F7" s="5" t="s">
        <v>67</v>
      </c>
    </row>
    <row r="8" spans="1:6" ht="15" customHeight="1" x14ac:dyDescent="0.25">
      <c r="A8" s="5"/>
      <c r="B8" s="5"/>
      <c r="C8" s="5" t="s">
        <v>1</v>
      </c>
      <c r="D8" s="5" t="s">
        <v>1</v>
      </c>
      <c r="E8" s="5" t="s">
        <v>1</v>
      </c>
      <c r="F8" s="5" t="s">
        <v>1</v>
      </c>
    </row>
    <row r="9" spans="1:6" ht="15" customHeight="1" x14ac:dyDescent="0.25">
      <c r="A9" s="8" t="s">
        <v>145</v>
      </c>
      <c r="B9" s="8" t="s">
        <v>332</v>
      </c>
      <c r="C9" s="8"/>
      <c r="D9" s="8"/>
      <c r="E9" s="8"/>
      <c r="F9" s="8"/>
    </row>
    <row r="10" spans="1:6" ht="15" customHeight="1" x14ac:dyDescent="0.25">
      <c r="A10" s="5" t="s">
        <v>67</v>
      </c>
      <c r="B10" s="5" t="s">
        <v>67</v>
      </c>
      <c r="C10" s="5" t="s">
        <v>67</v>
      </c>
      <c r="D10" s="5" t="s">
        <v>67</v>
      </c>
      <c r="E10" s="5" t="s">
        <v>67</v>
      </c>
      <c r="F10" s="5" t="s">
        <v>67</v>
      </c>
    </row>
    <row r="11" spans="1:6" ht="15" customHeight="1" x14ac:dyDescent="0.25">
      <c r="A11" s="5"/>
      <c r="B11" s="5"/>
      <c r="C11" s="5" t="s">
        <v>1</v>
      </c>
      <c r="D11" s="5" t="s">
        <v>1</v>
      </c>
      <c r="E11" s="5" t="s">
        <v>1</v>
      </c>
      <c r="F11" s="5" t="s">
        <v>1</v>
      </c>
    </row>
    <row r="12" spans="1:6" ht="15" customHeight="1" x14ac:dyDescent="0.25">
      <c r="A12" s="8" t="s">
        <v>148</v>
      </c>
      <c r="B12" s="8" t="s">
        <v>333</v>
      </c>
      <c r="C12" s="8"/>
      <c r="D12" s="8"/>
      <c r="E12" s="8"/>
      <c r="F12" s="8"/>
    </row>
    <row r="13" spans="1:6" ht="15" customHeight="1" x14ac:dyDescent="0.25">
      <c r="A13" s="5" t="s">
        <v>67</v>
      </c>
      <c r="B13" s="5" t="s">
        <v>67</v>
      </c>
      <c r="C13" s="5" t="s">
        <v>67</v>
      </c>
      <c r="D13" s="5" t="s">
        <v>67</v>
      </c>
      <c r="E13" s="5" t="s">
        <v>67</v>
      </c>
      <c r="F13" s="5" t="s">
        <v>67</v>
      </c>
    </row>
    <row r="14" spans="1:6" ht="15" customHeight="1" x14ac:dyDescent="0.25">
      <c r="A14" s="5" t="s">
        <v>1</v>
      </c>
      <c r="B14" s="5" t="s">
        <v>1</v>
      </c>
      <c r="C14" s="5" t="s">
        <v>1</v>
      </c>
      <c r="D14" s="5" t="s">
        <v>1</v>
      </c>
      <c r="E14" s="5" t="s">
        <v>1</v>
      </c>
      <c r="F14" s="5" t="s">
        <v>1</v>
      </c>
    </row>
    <row r="15" spans="1:6" ht="15" customHeight="1" x14ac:dyDescent="0.25">
      <c r="A15" s="8" t="s">
        <v>155</v>
      </c>
      <c r="B15" s="8" t="s">
        <v>334</v>
      </c>
      <c r="C15" s="8"/>
      <c r="D15" s="8"/>
      <c r="E15" s="8"/>
      <c r="F15" s="8"/>
    </row>
    <row r="16" spans="1:6" ht="15" customHeight="1" x14ac:dyDescent="0.25">
      <c r="A16" s="5" t="s">
        <v>67</v>
      </c>
      <c r="B16" s="5" t="s">
        <v>67</v>
      </c>
      <c r="C16" s="5" t="s">
        <v>67</v>
      </c>
      <c r="D16" s="5" t="s">
        <v>67</v>
      </c>
      <c r="E16" s="5" t="s">
        <v>67</v>
      </c>
      <c r="F16" s="5" t="s">
        <v>67</v>
      </c>
    </row>
    <row r="17" spans="1:6" ht="15" customHeight="1" x14ac:dyDescent="0.25">
      <c r="A17" s="5" t="s">
        <v>1</v>
      </c>
      <c r="B17" s="5" t="s">
        <v>1</v>
      </c>
      <c r="C17" s="5" t="s">
        <v>1</v>
      </c>
      <c r="D17" s="5" t="s">
        <v>1</v>
      </c>
      <c r="E17" s="5" t="s">
        <v>1</v>
      </c>
      <c r="F17" s="5" t="s">
        <v>1</v>
      </c>
    </row>
    <row r="18" spans="1:6" ht="15" customHeight="1" x14ac:dyDescent="0.25">
      <c r="A18" s="8" t="s">
        <v>148</v>
      </c>
      <c r="B18" s="8" t="s">
        <v>335</v>
      </c>
      <c r="C18" s="8"/>
      <c r="D18" s="8"/>
      <c r="E18" s="8"/>
      <c r="F18" s="8"/>
    </row>
    <row r="19" spans="1:6" ht="15" customHeight="1" x14ac:dyDescent="0.25">
      <c r="A19" s="5" t="s">
        <v>67</v>
      </c>
      <c r="B19" s="5" t="s">
        <v>67</v>
      </c>
      <c r="C19" s="5" t="s">
        <v>67</v>
      </c>
      <c r="D19" s="5" t="s">
        <v>67</v>
      </c>
      <c r="E19" s="5" t="s">
        <v>67</v>
      </c>
      <c r="F19" s="5" t="s">
        <v>67</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82dc69d7491547d184824b6e57afe97a.psdsxs" Id="R55d96a5c199b4cb0"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C5UzJXf5JyjCMfnUGd5D6K92/MY=</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C1DX2HIAqUqfcOJFQgeILIhLyuo=</DigestValue>
    </Reference>
  </SignedInfo>
  <SignatureValue>onESjIV1QMN+DZqcolQIqsajGCz5ETtAxrND7ZOjByJI7tjuH8tyYPRos8lZz3rN9Pmbk20qqOVp
vV9Yc41Z8KjDKGnzh+Ty7B5OxltB9zyPtUHHc7LYJ8O1dfMQMcuN6KB7C48HdI4VjMhF0/xjZvoN
TC8SzxgIdYI4t7KEjzU=</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0/09/xmldsig#sha1"/>
        <DigestValue>e6EjjVXi7TgJboLDkxdcAGm6NaA=</DigestValue>
      </Reference>
      <Reference URI="/xl/calcChain.xml?ContentType=application/vnd.openxmlformats-officedocument.spreadsheetml.calcChain+xml">
        <DigestMethod Algorithm="http://www.w3.org/2000/09/xmldsig#sha1"/>
        <DigestValue>1cgY4rZVEU3mUiTfi1TrTMz5LN4=</DigestValue>
      </Reference>
      <Reference URI="/xl/comments1.xml?ContentType=application/vnd.openxmlformats-officedocument.spreadsheetml.comments+xml">
        <DigestMethod Algorithm="http://www.w3.org/2000/09/xmldsig#sha1"/>
        <DigestValue>mHwGiBS0srDeVy+hles5JoI2ynw=</DigestValue>
      </Reference>
      <Reference URI="/xl/comments2.xml?ContentType=application/vnd.openxmlformats-officedocument.spreadsheetml.comments+xml">
        <DigestMethod Algorithm="http://www.w3.org/2000/09/xmldsig#sha1"/>
        <DigestValue>TlLkta3qNsWsHHdb1tQNqS15Kgc=</DigestValue>
      </Reference>
      <Reference URI="/xl/comments3.xml?ContentType=application/vnd.openxmlformats-officedocument.spreadsheetml.comments+xml">
        <DigestMethod Algorithm="http://www.w3.org/2000/09/xmldsig#sha1"/>
        <DigestValue>ptP9QzXkQLsNhDzdENX1ZKmbkVk=</DigestValue>
      </Reference>
      <Reference URI="/xl/comments4.xml?ContentType=application/vnd.openxmlformats-officedocument.spreadsheetml.comments+xml">
        <DigestMethod Algorithm="http://www.w3.org/2000/09/xmldsig#sha1"/>
        <DigestValue>GrCOc3ODyNund4amY8KlnkQN6zs=</DigestValue>
      </Reference>
      <Reference URI="/xl/comments5.xml?ContentType=application/vnd.openxmlformats-officedocument.spreadsheetml.comments+xml">
        <DigestMethod Algorithm="http://www.w3.org/2000/09/xmldsig#sha1"/>
        <DigestValue>trwOExVdZ9kL909OB0uoEWvx228=</DigestValue>
      </Reference>
      <Reference URI="/xl/comments6.xml?ContentType=application/vnd.openxmlformats-officedocument.spreadsheetml.comments+xml">
        <DigestMethod Algorithm="http://www.w3.org/2000/09/xmldsig#sha1"/>
        <DigestValue>xxFjx0fKTOiJwq06BBlm1wP/LA4=</DigestValue>
      </Reference>
      <Reference URI="/xl/comments7.xml?ContentType=application/vnd.openxmlformats-officedocument.spreadsheetml.comments+xml">
        <DigestMethod Algorithm="http://www.w3.org/2000/09/xmldsig#sha1"/>
        <DigestValue>hxHhK/vrtfoGR1ZWDMwJs2+3AbU=</DigestValue>
      </Reference>
      <Reference URI="/xl/comments8.xml?ContentType=application/vnd.openxmlformats-officedocument.spreadsheetml.comments+xml">
        <DigestMethod Algorithm="http://www.w3.org/2000/09/xmldsig#sha1"/>
        <DigestValue>GRCuUCnLbayyWU2CxddO2ogTdXc=</DigestValue>
      </Reference>
      <Reference URI="/xl/comments9.xml?ContentType=application/vnd.openxmlformats-officedocument.spreadsheetml.comments+xml">
        <DigestMethod Algorithm="http://www.w3.org/2000/09/xmldsig#sha1"/>
        <DigestValue>B5v6eRGJbnuQjOVIpKSkb47dHrQ=</DigestValue>
      </Reference>
      <Reference URI="/xl/drawings/vmlDrawing1.vml?ContentType=application/vnd.openxmlformats-officedocument.vmlDrawing">
        <DigestMethod Algorithm="http://www.w3.org/2000/09/xmldsig#sha1"/>
        <DigestValue>Q2h0XlBhGxH/rTAw4cT2HWL8Ri0=</DigestValue>
      </Reference>
      <Reference URI="/xl/drawings/vmlDrawing2.vml?ContentType=application/vnd.openxmlformats-officedocument.vmlDrawing">
        <DigestMethod Algorithm="http://www.w3.org/2000/09/xmldsig#sha1"/>
        <DigestValue>fC3wUesO7Hq31iWEloqNMZSde6Y=</DigestValue>
      </Reference>
      <Reference URI="/xl/drawings/vmlDrawing3.vml?ContentType=application/vnd.openxmlformats-officedocument.vmlDrawing">
        <DigestMethod Algorithm="http://www.w3.org/2000/09/xmldsig#sha1"/>
        <DigestValue>HBIW9Yc+KbLCrxit6XEponewAtg=</DigestValue>
      </Reference>
      <Reference URI="/xl/drawings/vmlDrawing4.vml?ContentType=application/vnd.openxmlformats-officedocument.vmlDrawing">
        <DigestMethod Algorithm="http://www.w3.org/2000/09/xmldsig#sha1"/>
        <DigestValue>vIvUsz8yaq0frTm6vRt04FCz2q4=</DigestValue>
      </Reference>
      <Reference URI="/xl/drawings/vmlDrawing5.vml?ContentType=application/vnd.openxmlformats-officedocument.vmlDrawing">
        <DigestMethod Algorithm="http://www.w3.org/2000/09/xmldsig#sha1"/>
        <DigestValue>bOGdBTCTEzOIgwSoHcwp8/rmAsk=</DigestValue>
      </Reference>
      <Reference URI="/xl/drawings/vmlDrawing6.vml?ContentType=application/vnd.openxmlformats-officedocument.vmlDrawing">
        <DigestMethod Algorithm="http://www.w3.org/2000/09/xmldsig#sha1"/>
        <DigestValue>ObyUH0tOYEe5fwstRVrDYUyn9GE=</DigestValue>
      </Reference>
      <Reference URI="/xl/drawings/vmlDrawing7.vml?ContentType=application/vnd.openxmlformats-officedocument.vmlDrawing">
        <DigestMethod Algorithm="http://www.w3.org/2000/09/xmldsig#sha1"/>
        <DigestValue>4pofzyrL/oXzapcRw8ZJ7SWsKBc=</DigestValue>
      </Reference>
      <Reference URI="/xl/drawings/vmlDrawing8.vml?ContentType=application/vnd.openxmlformats-officedocument.vmlDrawing">
        <DigestMethod Algorithm="http://www.w3.org/2000/09/xmldsig#sha1"/>
        <DigestValue>UMyDsf8n/OUB3nHcqvGqjVpbOqg=</DigestValue>
      </Reference>
      <Reference URI="/xl/drawings/vmlDrawing9.vml?ContentType=application/vnd.openxmlformats-officedocument.vmlDrawing">
        <DigestMethod Algorithm="http://www.w3.org/2000/09/xmldsig#sha1"/>
        <DigestValue>KHMcT6A97A9J5Srv5uZGeZwedOQ=</DigestValue>
      </Reference>
      <Reference URI="/xl/printerSettings/printerSettings1.bin?ContentType=application/vnd.openxmlformats-officedocument.spreadsheetml.printerSettings">
        <DigestMethod Algorithm="http://www.w3.org/2000/09/xmldsig#sha1"/>
        <DigestValue>aSxJFXvIdU69sN5jIxJDKUlpeQs=</DigestValue>
      </Reference>
      <Reference URI="/xl/printerSettings/printerSettings10.bin?ContentType=application/vnd.openxmlformats-officedocument.spreadsheetml.printerSettings">
        <DigestMethod Algorithm="http://www.w3.org/2000/09/xmldsig#sha1"/>
        <DigestValue>aSxJFXvIdU69sN5jIxJDKUlpeQs=</DigestValue>
      </Reference>
      <Reference URI="/xl/printerSettings/printerSettings11.bin?ContentType=application/vnd.openxmlformats-officedocument.spreadsheetml.printerSettings">
        <DigestMethod Algorithm="http://www.w3.org/2000/09/xmldsig#sha1"/>
        <DigestValue>aSxJFXvIdU69sN5jIxJDKUlpeQs=</DigestValue>
      </Reference>
      <Reference URI="/xl/printerSettings/printerSettings2.bin?ContentType=application/vnd.openxmlformats-officedocument.spreadsheetml.printerSettings">
        <DigestMethod Algorithm="http://www.w3.org/2000/09/xmldsig#sha1"/>
        <DigestValue>aSxJFXvIdU69sN5jIxJDKUlpeQs=</DigestValue>
      </Reference>
      <Reference URI="/xl/printerSettings/printerSettings3.bin?ContentType=application/vnd.openxmlformats-officedocument.spreadsheetml.printerSettings">
        <DigestMethod Algorithm="http://www.w3.org/2000/09/xmldsig#sha1"/>
        <DigestValue>aSxJFXvIdU69sN5jIxJDKUlpeQs=</DigestValue>
      </Reference>
      <Reference URI="/xl/printerSettings/printerSettings4.bin?ContentType=application/vnd.openxmlformats-officedocument.spreadsheetml.printerSettings">
        <DigestMethod Algorithm="http://www.w3.org/2000/09/xmldsig#sha1"/>
        <DigestValue>aSxJFXvIdU69sN5jIxJDKUlpeQs=</DigestValue>
      </Reference>
      <Reference URI="/xl/printerSettings/printerSettings5.bin?ContentType=application/vnd.openxmlformats-officedocument.spreadsheetml.printerSettings">
        <DigestMethod Algorithm="http://www.w3.org/2000/09/xmldsig#sha1"/>
        <DigestValue>aSxJFXvIdU69sN5jIxJDKUlpeQs=</DigestValue>
      </Reference>
      <Reference URI="/xl/printerSettings/printerSettings6.bin?ContentType=application/vnd.openxmlformats-officedocument.spreadsheetml.printerSettings">
        <DigestMethod Algorithm="http://www.w3.org/2000/09/xmldsig#sha1"/>
        <DigestValue>aSxJFXvIdU69sN5jIxJDKUlpeQs=</DigestValue>
      </Reference>
      <Reference URI="/xl/printerSettings/printerSettings7.bin?ContentType=application/vnd.openxmlformats-officedocument.spreadsheetml.printerSettings">
        <DigestMethod Algorithm="http://www.w3.org/2000/09/xmldsig#sha1"/>
        <DigestValue>aSxJFXvIdU69sN5jIxJDKUlpeQs=</DigestValue>
      </Reference>
      <Reference URI="/xl/printerSettings/printerSettings8.bin?ContentType=application/vnd.openxmlformats-officedocument.spreadsheetml.printerSettings">
        <DigestMethod Algorithm="http://www.w3.org/2000/09/xmldsig#sha1"/>
        <DigestValue>aSxJFXvIdU69sN5jIxJDKUlpeQs=</DigestValue>
      </Reference>
      <Reference URI="/xl/printerSettings/printerSettings9.bin?ContentType=application/vnd.openxmlformats-officedocument.spreadsheetml.printerSettings">
        <DigestMethod Algorithm="http://www.w3.org/2000/09/xmldsig#sha1"/>
        <DigestValue>aSxJFXvIdU69sN5jIxJDKUlpeQs=</DigestValue>
      </Reference>
      <Reference URI="/xl/sharedStrings.xml?ContentType=application/vnd.openxmlformats-officedocument.spreadsheetml.sharedStrings+xml">
        <DigestMethod Algorithm="http://www.w3.org/2000/09/xmldsig#sha1"/>
        <DigestValue>I/ABOu5DCko/9bM4D54DM2syrA0=</DigestValue>
      </Reference>
      <Reference URI="/xl/styles.xml?ContentType=application/vnd.openxmlformats-officedocument.spreadsheetml.styles+xml">
        <DigestMethod Algorithm="http://www.w3.org/2000/09/xmldsig#sha1"/>
        <DigestValue>XgumCbwup6VS9gXcoQ245RUDQs4=</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e/fONv3glloVJA1FNVX6d0fbk8M=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sLgorh39a6KKI3AixE2TnyKmus4=</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pZ+kZcte6PmTZdd2QotoXqYlJvE=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ZDCv1GDXECULxwLgOYAjaLKUp1I=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Mp3SHsTsMe40op1N0WyKI+SzOys=</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Jom0zyigNDV0+UNeSVGSNMAHS1s=</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iMBNfLkcLjsvl9gaRnj9q8ig2P8=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3bwaF2667gVjC/kDqxZQIeFtFK4=</DigestValue>
      </Reference>
      <Reference URI="/xl/worksheets/sheet1.xml?ContentType=application/vnd.openxmlformats-officedocument.spreadsheetml.worksheet+xml">
        <DigestMethod Algorithm="http://www.w3.org/2000/09/xmldsig#sha1"/>
        <DigestValue>a6mzQvtWfzf/1ZWv2iuuCaWoDLs=</DigestValue>
      </Reference>
      <Reference URI="/xl/worksheets/sheet10.xml?ContentType=application/vnd.openxmlformats-officedocument.spreadsheetml.worksheet+xml">
        <DigestMethod Algorithm="http://www.w3.org/2000/09/xmldsig#sha1"/>
        <DigestValue>0Du/ETP7XP8wro9h++DztP+Niqg=</DigestValue>
      </Reference>
      <Reference URI="/xl/worksheets/sheet11.xml?ContentType=application/vnd.openxmlformats-officedocument.spreadsheetml.worksheet+xml">
        <DigestMethod Algorithm="http://www.w3.org/2000/09/xmldsig#sha1"/>
        <DigestValue>anOJ3XwqrGsjpStwCDPcF90e+Rw=</DigestValue>
      </Reference>
      <Reference URI="/xl/worksheets/sheet2.xml?ContentType=application/vnd.openxmlformats-officedocument.spreadsheetml.worksheet+xml">
        <DigestMethod Algorithm="http://www.w3.org/2000/09/xmldsig#sha1"/>
        <DigestValue>O8A6H9vr6MPa6df2CC3WF7wY9dg=</DigestValue>
      </Reference>
      <Reference URI="/xl/worksheets/sheet3.xml?ContentType=application/vnd.openxmlformats-officedocument.spreadsheetml.worksheet+xml">
        <DigestMethod Algorithm="http://www.w3.org/2000/09/xmldsig#sha1"/>
        <DigestValue>Ew2lnTFCITfztrfyijWl4Qg4NfE=</DigestValue>
      </Reference>
      <Reference URI="/xl/worksheets/sheet4.xml?ContentType=application/vnd.openxmlformats-officedocument.spreadsheetml.worksheet+xml">
        <DigestMethod Algorithm="http://www.w3.org/2000/09/xmldsig#sha1"/>
        <DigestValue>+Vz9CBAi0op63k70gVbhrrnrDD8=</DigestValue>
      </Reference>
      <Reference URI="/xl/worksheets/sheet5.xml?ContentType=application/vnd.openxmlformats-officedocument.spreadsheetml.worksheet+xml">
        <DigestMethod Algorithm="http://www.w3.org/2000/09/xmldsig#sha1"/>
        <DigestValue>vpIM+kpsl/wuCsTtK3pVPilkkoo=</DigestValue>
      </Reference>
      <Reference URI="/xl/worksheets/sheet6.xml?ContentType=application/vnd.openxmlformats-officedocument.spreadsheetml.worksheet+xml">
        <DigestMethod Algorithm="http://www.w3.org/2000/09/xmldsig#sha1"/>
        <DigestValue>NPlEN2lJIL2Xkod3nSTihyEpTMA=</DigestValue>
      </Reference>
      <Reference URI="/xl/worksheets/sheet7.xml?ContentType=application/vnd.openxmlformats-officedocument.spreadsheetml.worksheet+xml">
        <DigestMethod Algorithm="http://www.w3.org/2000/09/xmldsig#sha1"/>
        <DigestValue>LJi2oJrZiHZo41dCsVhPeyWWYeE=</DigestValue>
      </Reference>
      <Reference URI="/xl/worksheets/sheet8.xml?ContentType=application/vnd.openxmlformats-officedocument.spreadsheetml.worksheet+xml">
        <DigestMethod Algorithm="http://www.w3.org/2000/09/xmldsig#sha1"/>
        <DigestValue>S5qyJ1idQtV3bDzuz8U/3rS1C8U=</DigestValue>
      </Reference>
      <Reference URI="/xl/worksheets/sheet9.xml?ContentType=application/vnd.openxmlformats-officedocument.spreadsheetml.worksheet+xml">
        <DigestMethod Algorithm="http://www.w3.org/2000/09/xmldsig#sha1"/>
        <DigestValue>l3ySBi2w9jwitkaNuevnx2gjIyk=</DigestValue>
      </Reference>
    </Manifest>
    <SignatureProperties>
      <SignatureProperty Id="idSignatureTime" Target="#idPackageSignature">
        <mdssi:SignatureTime xmlns:mdssi="http://schemas.openxmlformats.org/package/2006/digital-signature">
          <mdssi:Format>YYYY-MM-DDThh:mm:ssTZD</mdssi:Format>
          <mdssi:Value>2023-03-21T10:48:11Z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2023-03-21T10:48:11Z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Tong quat</vt:lpstr>
      <vt:lpstr>BCTaiSan_06027</vt:lpstr>
      <vt:lpstr>BCKetQuaHoatDong_06028</vt:lpstr>
      <vt:lpstr>BCDanhMucDauTu_06029</vt:lpstr>
      <vt:lpstr>BCHoatDongVay_06026</vt:lpstr>
      <vt:lpstr>Khac_06030</vt:lpstr>
      <vt:lpstr>ThongKePhiGiaoDich_06145</vt:lpstr>
      <vt:lpstr>TKGD_NguoiLienQuan</vt:lpstr>
      <vt:lpstr>TKGD_BDS</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 Linh, Chi</dc:creator>
  <cp:lastModifiedBy>Trinh Hoai, Nam</cp:lastModifiedBy>
  <dcterms:created xsi:type="dcterms:W3CDTF">2022-03-10T03:44:12Z</dcterms:created>
  <dcterms:modified xsi:type="dcterms:W3CDTF">2023-03-21T10:48:09Z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2023-03-21T10:48:09Z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abc23581-4705-4e3c-bb14-327d4bab6224</vt:lpwstr>
  </property>
  <property fmtid="{D5CDD505-2E9C-101B-9397-08002B2CF9AE}" pid="10" name="MSIP_Label_ebbfc019-7f88-4fb6-96d6-94ffadd4b772_ContentBits">
    <vt:lpwstr>1</vt:lpwstr>
  </property>
</Properties>
</file>