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95" windowWidth="17235" windowHeight="10050" activeTab="1"/>
  </bookViews>
  <sheets>
    <sheet name="KQKD" sheetId="7" r:id="rId1"/>
    <sheet name="CDKT " sheetId="5" r:id="rId2"/>
    <sheet name="LCTT" sheetId="8" r:id="rId3"/>
    <sheet name="TB" sheetId="1" r:id="rId4"/>
  </sheets>
  <externalReferences>
    <externalReference r:id="rId5"/>
    <externalReference r:id="rId6"/>
    <externalReference r:id="rId7"/>
    <externalReference r:id="rId8"/>
    <externalReference r:id="rId9"/>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DBASE_VND" localSheetId="3">[3]Menu!$E$21</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THISP_FR" localSheetId="3">[3]Menu!$E$13</definedName>
    <definedName name="THISP_TO" localSheetId="3">[3]Menu!$E$14</definedName>
    <definedName name="Units">'[2]Base Info'!$F$5</definedName>
    <definedName name="YesNoNa">[1]Scoping!$G$2:$G$5</definedName>
  </definedNames>
  <calcPr calcId="145621" calcOnSave="0"/>
</workbook>
</file>

<file path=xl/calcChain.xml><?xml version="1.0" encoding="utf-8"?>
<calcChain xmlns="http://schemas.openxmlformats.org/spreadsheetml/2006/main">
  <c r="F57" i="5" l="1"/>
  <c r="H37" i="1" l="1"/>
  <c r="H18" i="1"/>
  <c r="H43" i="1"/>
  <c r="I37" i="1"/>
  <c r="H81" i="1" l="1"/>
  <c r="I215" i="1"/>
  <c r="H213" i="1"/>
  <c r="I90" i="1"/>
  <c r="I38" i="8" l="1"/>
  <c r="I20" i="8"/>
  <c r="I29" i="8" s="1"/>
  <c r="I48" i="8" s="1"/>
  <c r="I51" i="8" s="1"/>
  <c r="H38" i="8" l="1"/>
  <c r="H20" i="8"/>
  <c r="H29" i="8" s="1"/>
  <c r="H48" i="8" l="1"/>
  <c r="H51" i="8" s="1"/>
  <c r="K61" i="1" l="1"/>
  <c r="K62" i="1"/>
  <c r="K63" i="1"/>
  <c r="K85" i="1"/>
  <c r="K90" i="1"/>
  <c r="K91" i="1"/>
  <c r="K96" i="1"/>
  <c r="K97" i="1"/>
  <c r="K108" i="1"/>
  <c r="K121" i="1"/>
  <c r="K124" i="1"/>
  <c r="K125" i="1"/>
  <c r="K126" i="1"/>
  <c r="K129" i="1"/>
  <c r="K133" i="1"/>
  <c r="K137" i="1"/>
  <c r="J6" i="1"/>
  <c r="J18" i="1"/>
  <c r="J37" i="1"/>
  <c r="J43" i="1"/>
  <c r="J46" i="1"/>
  <c r="J49" i="1"/>
  <c r="J56" i="1"/>
  <c r="J57" i="1"/>
  <c r="J58" i="1"/>
  <c r="J70" i="1"/>
  <c r="J81" i="1"/>
  <c r="J82" i="1"/>
  <c r="J127" i="1"/>
  <c r="J164" i="1"/>
  <c r="J165" i="1"/>
  <c r="J166" i="1"/>
  <c r="J167" i="1"/>
  <c r="J170" i="1"/>
  <c r="J172" i="1"/>
  <c r="J173" i="1"/>
  <c r="J175" i="1"/>
  <c r="J176" i="1"/>
  <c r="J177" i="1"/>
  <c r="J178" i="1"/>
  <c r="J179" i="1"/>
  <c r="J180" i="1"/>
  <c r="J182" i="1"/>
  <c r="J188" i="1"/>
  <c r="J190" i="1"/>
  <c r="J192" i="1"/>
  <c r="J193" i="1"/>
  <c r="J194" i="1"/>
  <c r="J195" i="1"/>
  <c r="J196" i="1"/>
  <c r="J197" i="1"/>
  <c r="J199" i="1"/>
  <c r="J200" i="1"/>
  <c r="J203" i="1"/>
  <c r="J204" i="1"/>
  <c r="J207" i="1"/>
  <c r="J208" i="1"/>
  <c r="J213" i="1"/>
  <c r="J215" i="1"/>
  <c r="F16" i="7" l="1"/>
  <c r="F14" i="7"/>
  <c r="F12" i="7"/>
  <c r="F9" i="7"/>
  <c r="G24" i="7" l="1"/>
  <c r="E24" i="7"/>
  <c r="F13" i="7"/>
  <c r="F17" i="7" s="1"/>
  <c r="F21" i="7" s="1"/>
  <c r="F24" i="7" s="1"/>
  <c r="D13" i="7"/>
  <c r="D17" i="7" s="1"/>
  <c r="D21" i="7" s="1"/>
  <c r="D24" i="7" s="1"/>
  <c r="F11" i="7"/>
  <c r="D11" i="7"/>
  <c r="D16" i="5" l="1"/>
  <c r="D48" i="5"/>
  <c r="E84" i="5" l="1"/>
  <c r="E60" i="5"/>
  <c r="E59" i="5" s="1"/>
  <c r="E95" i="5" s="1"/>
  <c r="E53" i="5"/>
  <c r="E48" i="5"/>
  <c r="E44" i="5"/>
  <c r="E37" i="5" s="1"/>
  <c r="E30" i="5" s="1"/>
  <c r="E35" i="5"/>
  <c r="E31" i="5"/>
  <c r="E16" i="5"/>
  <c r="E13" i="5"/>
  <c r="E10" i="5"/>
  <c r="E9" i="5"/>
  <c r="E57" i="5" s="1"/>
  <c r="D31" i="5" l="1"/>
  <c r="D20" i="8" l="1"/>
  <c r="D38" i="8" l="1"/>
  <c r="D29" i="8"/>
  <c r="D48" i="8" l="1"/>
  <c r="D51" i="8" s="1"/>
  <c r="J5" i="1" l="1"/>
  <c r="E96" i="5" l="1"/>
  <c r="D60" i="5" l="1"/>
  <c r="G217" i="1" l="1"/>
  <c r="H217" i="1"/>
  <c r="I217" i="1"/>
  <c r="K217" i="1"/>
  <c r="F217" i="1"/>
  <c r="J217" i="1" l="1"/>
  <c r="D59" i="5" l="1"/>
  <c r="D24" i="5"/>
  <c r="D13" i="5"/>
  <c r="D10" i="5"/>
  <c r="D84" i="5"/>
  <c r="D53" i="5"/>
  <c r="D44" i="5"/>
  <c r="D38" i="5"/>
  <c r="E121" i="5"/>
  <c r="D121" i="5"/>
  <c r="E118" i="5"/>
  <c r="D118" i="5"/>
  <c r="E106" i="5"/>
  <c r="D106" i="5"/>
  <c r="D95" i="5" l="1"/>
  <c r="D96" i="5" s="1"/>
  <c r="D37" i="5"/>
  <c r="D30" i="5" s="1"/>
  <c r="D9" i="5"/>
  <c r="L217" i="1"/>
  <c r="D57" i="5" l="1"/>
</calcChain>
</file>

<file path=xl/sharedStrings.xml><?xml version="1.0" encoding="utf-8"?>
<sst xmlns="http://schemas.openxmlformats.org/spreadsheetml/2006/main" count="1384" uniqueCount="1060">
  <si>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</si>
  <si>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</si>
  <si>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</si>
  <si>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</si>
  <si>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</si>
  <si>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</si>
  <si>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</si>
  <si>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</si>
  <si>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</si>
  <si>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</si>
  <si>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</si>
  <si>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</si>
  <si>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</si>
  <si>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</si>
  <si>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</si>
  <si>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</si>
  <si>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</si>
  <si>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</si>
  <si>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</si>
  <si>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</si>
  <si>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</si>
  <si>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</si>
  <si>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</si>
  <si>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</si>
  <si>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</si>
  <si>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</si>
  <si>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</si>
  <si>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16. Lợi nhuận sau thuế TNDN (60=50-51-52)</t>
  </si>
  <si>
    <t>(ký, họ tên)</t>
  </si>
  <si>
    <t>(ký, đóng dấu, họ tên)</t>
  </si>
  <si>
    <t>Nguyễn Hồng Sơn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</si>
  <si>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</si>
  <si>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</si>
  <si>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</si>
  <si>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</si>
  <si>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</si>
  <si>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</si>
  <si>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</si>
  <si>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</si>
  <si>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</si>
  <si>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</si>
  <si>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</si>
  <si>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</si>
  <si>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</si>
  <si>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</si>
  <si>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</si>
  <si>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</si>
  <si>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</si>
  <si>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</si>
  <si>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</si>
  <si>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</si>
  <si>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</si>
  <si>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</si>
  <si>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</si>
  <si>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</si>
  <si>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</si>
  <si>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</si>
  <si>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</si>
  <si>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</si>
  <si>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</si>
  <si>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</si>
  <si>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</si>
  <si>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</si>
  <si>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</si>
  <si>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</si>
  <si>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</si>
  <si>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</si>
  <si>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</si>
  <si>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</si>
  <si>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</si>
  <si>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</si>
  <si>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</si>
  <si>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</si>
  <si>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</si>
  <si>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</si>
  <si>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</si>
  <si>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</si>
  <si>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</si>
  <si>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</si>
  <si>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</si>
  <si>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</si>
  <si>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</si>
  <si>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</si>
  <si>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</si>
  <si>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</si>
  <si>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</si>
  <si>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</si>
  <si>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</si>
  <si>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</si>
  <si>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</si>
  <si>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</si>
  <si>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</si>
  <si>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</si>
  <si>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</si>
  <si>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</si>
  <si>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</si>
  <si>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</si>
  <si>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</si>
  <si>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</si>
  <si>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</si>
  <si>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</si>
  <si>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</si>
  <si>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</si>
  <si>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</si>
  <si>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</si>
  <si>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</si>
  <si>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</si>
  <si>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</si>
  <si>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</si>
  <si>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</si>
  <si>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</si>
  <si>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</si>
  <si>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</si>
  <si>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</si>
  <si>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</si>
  <si>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</si>
  <si>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</si>
  <si>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</si>
  <si>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</si>
  <si>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</si>
  <si>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</si>
  <si>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</si>
  <si>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</si>
  <si>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</si>
  <si>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</si>
  <si>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</si>
  <si>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</si>
  <si>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</si>
  <si>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</si>
  <si>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</si>
  <si>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</si>
  <si>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</si>
  <si>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</si>
  <si>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</si>
  <si>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</si>
  <si>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</si>
  <si>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</si>
  <si>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</si>
  <si>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</si>
  <si>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</si>
  <si>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</si>
  <si>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</si>
  <si>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</si>
  <si>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</si>
  <si>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</si>
  <si>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</si>
  <si>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</si>
  <si>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</si>
  <si>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</si>
  <si>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</si>
  <si>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</si>
  <si>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</si>
  <si>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</si>
  <si>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</si>
  <si>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</si>
  <si>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</si>
  <si>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</si>
  <si>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</si>
  <si>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</si>
  <si>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</si>
  <si>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</si>
  <si>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</si>
  <si>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</si>
  <si>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</si>
  <si>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</si>
  <si>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</si>
  <si>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</si>
  <si>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</si>
  <si>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</si>
  <si>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</si>
  <si>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</si>
  <si>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</si>
  <si>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</si>
  <si>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Account Code</t>
  </si>
  <si>
    <t>Description</t>
  </si>
  <si>
    <t>Long Description</t>
  </si>
  <si>
    <t>VAS Balance Sheet Code Analysis Code</t>
  </si>
  <si>
    <t>Corporate A/c  Analysis Code</t>
  </si>
  <si>
    <t>11111</t>
  </si>
  <si>
    <t>Quỹ tiền mặt VND tại VP chính</t>
  </si>
  <si>
    <t>Petty cash - VND - HO</t>
  </si>
  <si>
    <t>111</t>
  </si>
  <si>
    <t>1190010120</t>
  </si>
  <si>
    <t>11211</t>
  </si>
  <si>
    <t>TGNH VNĐ tại Citibank</t>
  </si>
  <si>
    <t>Current Account - VND - Citibank</t>
  </si>
  <si>
    <t>1190080220</t>
  </si>
  <si>
    <t>11215</t>
  </si>
  <si>
    <t>TG tại Cty CK</t>
  </si>
  <si>
    <t>Cash at Security Co.</t>
  </si>
  <si>
    <t>11219</t>
  </si>
  <si>
    <t>TGNH VNĐ tại BIDV</t>
  </si>
  <si>
    <t>BIDV C/A - VND</t>
  </si>
  <si>
    <t/>
  </si>
  <si>
    <t>11221</t>
  </si>
  <si>
    <t>TGNH USD tại Citibank</t>
  </si>
  <si>
    <t>Current Account - USD - Citibank</t>
  </si>
  <si>
    <t>11311</t>
  </si>
  <si>
    <t>Tiền đang chuyển - VNĐ</t>
  </si>
  <si>
    <t>Cash in transit - VND</t>
  </si>
  <si>
    <t>1190010020</t>
  </si>
  <si>
    <t>12111</t>
  </si>
  <si>
    <t>Cổ phiếu - ĐTNH</t>
  </si>
  <si>
    <t>Equity ST</t>
  </si>
  <si>
    <t>121</t>
  </si>
  <si>
    <t>1030010000</t>
  </si>
  <si>
    <t>12121</t>
  </si>
  <si>
    <t>Tr/phiếu chính phủ - ĐTNH</t>
  </si>
  <si>
    <t>Government bonds ST</t>
  </si>
  <si>
    <t>1012110000</t>
  </si>
  <si>
    <t>12122</t>
  </si>
  <si>
    <t>Tr/phiếu công ty - ĐTNH</t>
  </si>
  <si>
    <t>Corporate bonds ST</t>
  </si>
  <si>
    <t>12123</t>
  </si>
  <si>
    <t>Chứng chỉ quỹ - ĐTNH</t>
  </si>
  <si>
    <t>Fund Certification ST</t>
  </si>
  <si>
    <t>1170010170</t>
  </si>
  <si>
    <t>12128</t>
  </si>
  <si>
    <t>Chứng khoán ĐTNH khác</t>
  </si>
  <si>
    <t>Other securities ST</t>
  </si>
  <si>
    <t>12811</t>
  </si>
  <si>
    <t>Tiền gửi VND có kỳ hạn &lt;= 3 tháng</t>
  </si>
  <si>
    <t>Time Deposit under 3 months - VND</t>
  </si>
  <si>
    <t>112</t>
  </si>
  <si>
    <t>1170030500</t>
  </si>
  <si>
    <t>12812</t>
  </si>
  <si>
    <t>Tiền gửi USD có kỳ hạn &lt;= 3 tháng</t>
  </si>
  <si>
    <t>Time Deposit under 3 months - USD</t>
  </si>
  <si>
    <t>12813</t>
  </si>
  <si>
    <t>Tiền gửi VND có kỳ hạn 4-12 tháng</t>
  </si>
  <si>
    <t>Time Deposit under 4-12 months - VND</t>
  </si>
  <si>
    <t>1170010130</t>
  </si>
  <si>
    <t>12814</t>
  </si>
  <si>
    <t>Tiền gửi USD có kỳ hạn 4-12 tháng</t>
  </si>
  <si>
    <t>Time Deposit under 4-12 months - USD</t>
  </si>
  <si>
    <t>12821</t>
  </si>
  <si>
    <t>Đầu tư ngắn hạn khác</t>
  </si>
  <si>
    <t>Other ST investments</t>
  </si>
  <si>
    <t>1170010160</t>
  </si>
  <si>
    <t>12911</t>
  </si>
  <si>
    <t>Dự phòng giảm giá đầu tư ngắn hạn</t>
  </si>
  <si>
    <t>Provision for devaluation of ST investment</t>
  </si>
  <si>
    <t>129</t>
  </si>
  <si>
    <t>13111</t>
  </si>
  <si>
    <t>Phải thu của khách hàng</t>
  </si>
  <si>
    <t>Receivables from customers</t>
  </si>
  <si>
    <t>131</t>
  </si>
  <si>
    <t>1550010010</t>
  </si>
  <si>
    <t>13211</t>
  </si>
  <si>
    <t>Phải thu h/đ QL Qũy &amp; QL CTĐTCK</t>
  </si>
  <si>
    <t>Receivables related to fund managements</t>
  </si>
  <si>
    <t>134</t>
  </si>
  <si>
    <t>13221</t>
  </si>
  <si>
    <t>Phải thu h/đ QL Danh Mục ĐTCK</t>
  </si>
  <si>
    <t>Receivables related to portfolio management</t>
  </si>
  <si>
    <t>13231</t>
  </si>
  <si>
    <t>Phải thu phí thưởng hoạt động</t>
  </si>
  <si>
    <t>Receivables related to performance bonus</t>
  </si>
  <si>
    <t>13241</t>
  </si>
  <si>
    <t>Phải thu hoạt động tư vấn ĐTCK</t>
  </si>
  <si>
    <t>Receivables related to security advisory</t>
  </si>
  <si>
    <t>13281</t>
  </si>
  <si>
    <t>Phải thu từ hoạt động nghiệp vụ khác</t>
  </si>
  <si>
    <t>Receivables related to other operations</t>
  </si>
  <si>
    <t>13311</t>
  </si>
  <si>
    <t>Thuế GTGT được khấu trừ của HHDV</t>
  </si>
  <si>
    <t>Deductible VAT on goods or services</t>
  </si>
  <si>
    <t>152</t>
  </si>
  <si>
    <t>2240010230</t>
  </si>
  <si>
    <t>13321</t>
  </si>
  <si>
    <t>Thuế GTGT được khấu trừ của TSCĐ</t>
  </si>
  <si>
    <t>Deductible VAT on fixed assets</t>
  </si>
  <si>
    <t>13681</t>
  </si>
  <si>
    <t>Phải thu Cty BHNT ACE</t>
  </si>
  <si>
    <t>Receivables from ACE Life Ins Co</t>
  </si>
  <si>
    <t>133</t>
  </si>
  <si>
    <t>1410010000</t>
  </si>
  <si>
    <t>13811</t>
  </si>
  <si>
    <t>Tài sản thiếu chờ xử lý</t>
  </si>
  <si>
    <t>Shortage of assets awaiting for resolution</t>
  </si>
  <si>
    <t>135</t>
  </si>
  <si>
    <t>1574610010</t>
  </si>
  <si>
    <t>13821</t>
  </si>
  <si>
    <t>Cổ tức phải thu- ĐTNH</t>
  </si>
  <si>
    <t>Stock Dividend Receivable-ST</t>
  </si>
  <si>
    <t>13822</t>
  </si>
  <si>
    <t>Tr/tr lãi Trái phiếu chính phủ-ĐTNH</t>
  </si>
  <si>
    <t>Accrued interests -  Gov bonds ST</t>
  </si>
  <si>
    <t>1390010020</t>
  </si>
  <si>
    <t>13823</t>
  </si>
  <si>
    <t>Tr/tr lãi Trái phiếu công ty-ĐTNH</t>
  </si>
  <si>
    <t>Accrued interests -  Corp bonds ST</t>
  </si>
  <si>
    <t>1390010030</t>
  </si>
  <si>
    <t>13824</t>
  </si>
  <si>
    <t>Tr/tr lãi TG VND có kỳ hạn &lt; 3Th</t>
  </si>
  <si>
    <t>Accrued interests -  TD 3M - VND</t>
  </si>
  <si>
    <t>1390010080</t>
  </si>
  <si>
    <t>13825</t>
  </si>
  <si>
    <t>Tr/tr lãi TG USD có kỳ hạn &lt; 3Th</t>
  </si>
  <si>
    <t>Accrued interests -  TD 3M - USD</t>
  </si>
  <si>
    <t>13826</t>
  </si>
  <si>
    <t>Tr/tr lãi Tiền gửi VND kỳ hạn 4-12Th</t>
  </si>
  <si>
    <t>Accrued interests -  TD 4-12M - VND</t>
  </si>
  <si>
    <t>1390010070</t>
  </si>
  <si>
    <t>13827</t>
  </si>
  <si>
    <t>Tr/tr lãi Tiền gửi USD kỳ hạn 4-12th</t>
  </si>
  <si>
    <t>Accrued interests -  TD 4-12M - USD</t>
  </si>
  <si>
    <t>13828</t>
  </si>
  <si>
    <t>Tr/tr thu nhập ĐTNH khác</t>
  </si>
  <si>
    <t>Accrued incomeS - Other ST investments</t>
  </si>
  <si>
    <t>13831</t>
  </si>
  <si>
    <t>Cổ tức phải thu- ĐTDH</t>
  </si>
  <si>
    <t>Stock Dividend Receivable-LT</t>
  </si>
  <si>
    <t>13832</t>
  </si>
  <si>
    <t>Tr/tr lãi Trái phiếu chính phủ-ĐTDH</t>
  </si>
  <si>
    <t>Accrued interests -  Gov bonds LT</t>
  </si>
  <si>
    <t>13833</t>
  </si>
  <si>
    <t>Tr/tr lãi Trái phiếu công ty-ĐTDH</t>
  </si>
  <si>
    <t>Accrued interests -  Corp bonds LT</t>
  </si>
  <si>
    <t>13836</t>
  </si>
  <si>
    <t>Tr/tr lãi Tiền gửi VND có kỳ hạn &gt; 1 năm</t>
  </si>
  <si>
    <t>Accrued interests -  TD &gt;1Y - VND</t>
  </si>
  <si>
    <t>13837</t>
  </si>
  <si>
    <t>Tr/tr lãi Tiền gửi USD có kỳ hạn &gt; 1 năm</t>
  </si>
  <si>
    <t>Accrued interests -  TD&gt;1Y - USD</t>
  </si>
  <si>
    <t>13838</t>
  </si>
  <si>
    <t>Tr/tr thu nhập ĐTDH khác</t>
  </si>
  <si>
    <t>13881</t>
  </si>
  <si>
    <t>Phải thu khác</t>
  </si>
  <si>
    <t>Other receivables</t>
  </si>
  <si>
    <t>13911</t>
  </si>
  <si>
    <t>Dự phòng phải thu khó đòi</t>
  </si>
  <si>
    <t>Provisions for bad debts</t>
  </si>
  <si>
    <t>139</t>
  </si>
  <si>
    <t>14111</t>
  </si>
  <si>
    <t>Tạm ứng nhân viên</t>
  </si>
  <si>
    <t>Employee advances</t>
  </si>
  <si>
    <t>1574480000</t>
  </si>
  <si>
    <t>14211</t>
  </si>
  <si>
    <t>Chi phí trả trước ngắn hạn</t>
  </si>
  <si>
    <t>ST prepaid expenses</t>
  </si>
  <si>
    <t>151</t>
  </si>
  <si>
    <t>1530010210</t>
  </si>
  <si>
    <t>14411</t>
  </si>
  <si>
    <t>Cầm cố, ký cược, ký quỹ ngắn hạn</t>
  </si>
  <si>
    <t>Short term pledges, collateral, and deposit</t>
  </si>
  <si>
    <t>158</t>
  </si>
  <si>
    <t>1558110000</t>
  </si>
  <si>
    <t>15211</t>
  </si>
  <si>
    <t>Nguyên liệu, vật liệu</t>
  </si>
  <si>
    <t>Raw materials</t>
  </si>
  <si>
    <t>140</t>
  </si>
  <si>
    <t>1575610040</t>
  </si>
  <si>
    <t>15311</t>
  </si>
  <si>
    <t>Công cụ, dụng cụ</t>
  </si>
  <si>
    <t>Tools and supplies</t>
  </si>
  <si>
    <t>17111</t>
  </si>
  <si>
    <t>Giao dịch mua bán lại TPCP</t>
  </si>
  <si>
    <t>Government bonds trading in progress</t>
  </si>
  <si>
    <t>157</t>
  </si>
  <si>
    <t>21131</t>
  </si>
  <si>
    <t>Phương tiện vận tải</t>
  </si>
  <si>
    <t>Automobiles</t>
  </si>
  <si>
    <t>222</t>
  </si>
  <si>
    <t>1450010010</t>
  </si>
  <si>
    <t>21141</t>
  </si>
  <si>
    <t>Thiết bị văn phòng</t>
  </si>
  <si>
    <t>Office equipments</t>
  </si>
  <si>
    <t>1450010020</t>
  </si>
  <si>
    <t>21142</t>
  </si>
  <si>
    <t>Thiết bị vi tính</t>
  </si>
  <si>
    <t>Computer hardwares</t>
  </si>
  <si>
    <t>1454110010</t>
  </si>
  <si>
    <t>21181</t>
  </si>
  <si>
    <t>Tài sản cố định khác</t>
  </si>
  <si>
    <t>Other tangible assets</t>
  </si>
  <si>
    <t>1450010000</t>
  </si>
  <si>
    <t>21351</t>
  </si>
  <si>
    <t>Phần mềm máy vi tính</t>
  </si>
  <si>
    <t>Computer software</t>
  </si>
  <si>
    <t>228</t>
  </si>
  <si>
    <t>1454110000</t>
  </si>
  <si>
    <t>21413</t>
  </si>
  <si>
    <t>Hao mòn-Phương tiện vận tải</t>
  </si>
  <si>
    <t>Acc.Deprn-Automobiles</t>
  </si>
  <si>
    <t>1450610010</t>
  </si>
  <si>
    <t>21414</t>
  </si>
  <si>
    <t>Hao mòn-Thiết bị văn phòng</t>
  </si>
  <si>
    <t>Acc.Deprn-Office equipment</t>
  </si>
  <si>
    <t>1450610020</t>
  </si>
  <si>
    <t>21415</t>
  </si>
  <si>
    <t>Hao mòn-Thiết bị vi tính</t>
  </si>
  <si>
    <t>Acc.Deprn-Computer hardwares</t>
  </si>
  <si>
    <t>1454610010</t>
  </si>
  <si>
    <t>21418</t>
  </si>
  <si>
    <t>Hao mòn-TSCĐ khác</t>
  </si>
  <si>
    <t>Acc.Deprn-Other assets</t>
  </si>
  <si>
    <t>1450610000</t>
  </si>
  <si>
    <t>21435</t>
  </si>
  <si>
    <t>Hao mòn - Phần mềm vi tính</t>
  </si>
  <si>
    <t>Acc.Deprn-Softwares</t>
  </si>
  <si>
    <t>1454610000</t>
  </si>
  <si>
    <t>22111</t>
  </si>
  <si>
    <t>Đầu tư vào công ty con</t>
  </si>
  <si>
    <t>Investments in subsidiaries</t>
  </si>
  <si>
    <t>251</t>
  </si>
  <si>
    <t>1032110000</t>
  </si>
  <si>
    <t>22211</t>
  </si>
  <si>
    <t>Vốn góp liên doanh</t>
  </si>
  <si>
    <t>Capital contribution to a joint venture</t>
  </si>
  <si>
    <t>252</t>
  </si>
  <si>
    <t>1032510010</t>
  </si>
  <si>
    <t>22311</t>
  </si>
  <si>
    <t>Đầu tư vào công ty liên kết</t>
  </si>
  <si>
    <t>Investment in associated company</t>
  </si>
  <si>
    <t>22811</t>
  </si>
  <si>
    <t>Cổ phiếu</t>
  </si>
  <si>
    <t>Equity LT</t>
  </si>
  <si>
    <t>258</t>
  </si>
  <si>
    <t>22821</t>
  </si>
  <si>
    <t>Trái phiếu chính phủ</t>
  </si>
  <si>
    <t>Government bonds LT</t>
  </si>
  <si>
    <t>22822</t>
  </si>
  <si>
    <t>Trái phiếu công ty</t>
  </si>
  <si>
    <t>Corporate bonds LT</t>
  </si>
  <si>
    <t>22881</t>
  </si>
  <si>
    <t>Tiền gửi VND có kỳ hạn &gt; 1 năm</t>
  </si>
  <si>
    <t>Time Deposit over 1 year - VND</t>
  </si>
  <si>
    <t>22882</t>
  </si>
  <si>
    <t>Tiền gửi USD có kỳ hạn &gt; 1 năm</t>
  </si>
  <si>
    <t>Time Deposit over 1 year - USD</t>
  </si>
  <si>
    <t>22888</t>
  </si>
  <si>
    <t>Đầu tư dài hạn khác</t>
  </si>
  <si>
    <t>Other LT investments</t>
  </si>
  <si>
    <t>1150010010</t>
  </si>
  <si>
    <t>22911</t>
  </si>
  <si>
    <t>Dự phòng giảm giá đầu tư dài hạn</t>
  </si>
  <si>
    <t>Provision for devaluation of LT investments</t>
  </si>
  <si>
    <t>259</t>
  </si>
  <si>
    <t>24111</t>
  </si>
  <si>
    <t>Mua sắm TSCĐ</t>
  </si>
  <si>
    <t>Procurement of fixed assets</t>
  </si>
  <si>
    <t>230</t>
  </si>
  <si>
    <t>24121</t>
  </si>
  <si>
    <t>Xây dựng cơ bản</t>
  </si>
  <si>
    <t>Construction in progess</t>
  </si>
  <si>
    <t>24131</t>
  </si>
  <si>
    <t>Sửa chữa lớn TSCĐ</t>
  </si>
  <si>
    <t>Fixed asset improvement</t>
  </si>
  <si>
    <t>24211</t>
  </si>
  <si>
    <t>Chi phí trả trước về thuê hoạt động TSCĐ</t>
  </si>
  <si>
    <t>Prepaid expenses - Leases</t>
  </si>
  <si>
    <t>261</t>
  </si>
  <si>
    <t>24212</t>
  </si>
  <si>
    <t>Chi phí thành lập doanh nghiệp</t>
  </si>
  <si>
    <t>Establishment expenses</t>
  </si>
  <si>
    <t>24214</t>
  </si>
  <si>
    <t>Chi phí cho giai đoạn triển khai</t>
  </si>
  <si>
    <t>Pre-operating expenses</t>
  </si>
  <si>
    <t>24218</t>
  </si>
  <si>
    <t>Chi phí trả trước dài hạn khác</t>
  </si>
  <si>
    <t>Other LT prepaid expenses</t>
  </si>
  <si>
    <t>24311</t>
  </si>
  <si>
    <t>Tài sản thuế thu nhập hoãn lại</t>
  </si>
  <si>
    <t>Deferred tax assets</t>
  </si>
  <si>
    <t>262</t>
  </si>
  <si>
    <t>1430010000</t>
  </si>
  <si>
    <t>24411</t>
  </si>
  <si>
    <t>Ký quỹ, ký cược dài hạn</t>
  </si>
  <si>
    <t>LT collateral &amp; deposit</t>
  </si>
  <si>
    <t>268</t>
  </si>
  <si>
    <t>31111</t>
  </si>
  <si>
    <t>Vay ngắn hạn ngân hàng</t>
  </si>
  <si>
    <t>ST bank loan</t>
  </si>
  <si>
    <t>311</t>
  </si>
  <si>
    <t>2388210130</t>
  </si>
  <si>
    <t>31121</t>
  </si>
  <si>
    <t>Nợ dài hạn đến hạn trả</t>
  </si>
  <si>
    <t>Current portion of LT loan</t>
  </si>
  <si>
    <t>33111</t>
  </si>
  <si>
    <t>Phải trả cho người bán</t>
  </si>
  <si>
    <t>Account Payables</t>
  </si>
  <si>
    <t>312</t>
  </si>
  <si>
    <t>2388210180</t>
  </si>
  <si>
    <t>33311</t>
  </si>
  <si>
    <t>Thuế GTGT đầu ra</t>
  </si>
  <si>
    <t>Output VAT</t>
  </si>
  <si>
    <t>314</t>
  </si>
  <si>
    <t>33312</t>
  </si>
  <si>
    <t>Thuế GTGT hàng nhập khẩu</t>
  </si>
  <si>
    <t>VAT on import goods</t>
  </si>
  <si>
    <t>33331</t>
  </si>
  <si>
    <t>Thuế nhập khẩu</t>
  </si>
  <si>
    <t>Import duties payable</t>
  </si>
  <si>
    <t>33332</t>
  </si>
  <si>
    <t>Thuế xuất khẩu</t>
  </si>
  <si>
    <t>Export duties payable</t>
  </si>
  <si>
    <t>33341</t>
  </si>
  <si>
    <t>Thuế thu nhập doanh nghiệp</t>
  </si>
  <si>
    <t>Corp income tax payable</t>
  </si>
  <si>
    <t>2180010020</t>
  </si>
  <si>
    <t>33351</t>
  </si>
  <si>
    <t>Thuế TNCN - Nhân viên</t>
  </si>
  <si>
    <t>PIT payable - Employee</t>
  </si>
  <si>
    <t>2240010210</t>
  </si>
  <si>
    <t>33352</t>
  </si>
  <si>
    <t>Thuế TNCN - Khác</t>
  </si>
  <si>
    <t>PIT payable - Others</t>
  </si>
  <si>
    <t>33381</t>
  </si>
  <si>
    <t>Các loại thuế khác</t>
  </si>
  <si>
    <t>Other taxes</t>
  </si>
  <si>
    <t>33391</t>
  </si>
  <si>
    <t>Phí, lệ phí và các khoản phải nộp khác</t>
  </si>
  <si>
    <t>Fees, charges and other payables</t>
  </si>
  <si>
    <t>33411</t>
  </si>
  <si>
    <t>Phải trả công nhân viên</t>
  </si>
  <si>
    <t>Payable to employees</t>
  </si>
  <si>
    <t>315</t>
  </si>
  <si>
    <t>2388510050</t>
  </si>
  <si>
    <t>33421</t>
  </si>
  <si>
    <t>Phải trả người lao động khác</t>
  </si>
  <si>
    <t>Payable to other labors</t>
  </si>
  <si>
    <t>33511</t>
  </si>
  <si>
    <t>Chi phí phải trả</t>
  </si>
  <si>
    <t>Accrued expenses</t>
  </si>
  <si>
    <t>316</t>
  </si>
  <si>
    <t>2388510015</t>
  </si>
  <si>
    <t>33611</t>
  </si>
  <si>
    <t>Phải trả Cty BHNT ACE</t>
  </si>
  <si>
    <t>Payables to ACE Life Ins Co.</t>
  </si>
  <si>
    <t>317</t>
  </si>
  <si>
    <t>33811</t>
  </si>
  <si>
    <t>Tài sản thừa chờ giải quyết</t>
  </si>
  <si>
    <t>Surplus of assets awaiting resolution</t>
  </si>
  <si>
    <t>319</t>
  </si>
  <si>
    <t>33821</t>
  </si>
  <si>
    <t>Kinh phí công đoàn</t>
  </si>
  <si>
    <t>Trade union fee payable</t>
  </si>
  <si>
    <t>2388510070</t>
  </si>
  <si>
    <t>33831</t>
  </si>
  <si>
    <t>Bảo hiểm xã hội</t>
  </si>
  <si>
    <t>Social insurance payable</t>
  </si>
  <si>
    <t>33841</t>
  </si>
  <si>
    <t>Bảo hiểm y tế</t>
  </si>
  <si>
    <t>Health insurance payable</t>
  </si>
  <si>
    <t>33861</t>
  </si>
  <si>
    <t>Nhận ký quỹ, ký cược ngắn hạn</t>
  </si>
  <si>
    <t>Short-term deposits received</t>
  </si>
  <si>
    <t>33871</t>
  </si>
  <si>
    <t>Doanh thu chưa thực hiện ngắn hạn - HĐNV</t>
  </si>
  <si>
    <t>ST unearned revenues</t>
  </si>
  <si>
    <t>328</t>
  </si>
  <si>
    <t>33872</t>
  </si>
  <si>
    <t>Doanh thu chưa thực hiện ngắn hạn - HĐĐT</t>
  </si>
  <si>
    <t>ST unearned investment incomes</t>
  </si>
  <si>
    <t>33873</t>
  </si>
  <si>
    <t>Doanh thu chưa thực hiện dài hạn - HĐNV</t>
  </si>
  <si>
    <t>LT unearned revenues</t>
  </si>
  <si>
    <t>338</t>
  </si>
  <si>
    <t>33874</t>
  </si>
  <si>
    <t>Doanh thu chưa thực hiện dài hạn - HĐĐT</t>
  </si>
  <si>
    <t>LT unearned investment incomes</t>
  </si>
  <si>
    <t>33881</t>
  </si>
  <si>
    <t>Phải trả, phải nộp khác</t>
  </si>
  <si>
    <t>Other payables</t>
  </si>
  <si>
    <t>33891</t>
  </si>
  <si>
    <t>Bảo hiểm thất nghiệp</t>
  </si>
  <si>
    <t>Unemployment insurance payable</t>
  </si>
  <si>
    <t>34111</t>
  </si>
  <si>
    <t>Vay dài hạn ngân hàng</t>
  </si>
  <si>
    <t>Long-term bank loan</t>
  </si>
  <si>
    <t>334</t>
  </si>
  <si>
    <t>34121</t>
  </si>
  <si>
    <t>Vay dài hạn các đ/tượng khác</t>
  </si>
  <si>
    <t>Other LT loans</t>
  </si>
  <si>
    <t>34211</t>
  </si>
  <si>
    <t>Nợ dài hạn</t>
  </si>
  <si>
    <t>Long-term debts</t>
  </si>
  <si>
    <t>34411</t>
  </si>
  <si>
    <t>Nhận ký quỹ, ký cược dài hạn</t>
  </si>
  <si>
    <t>Long-term deposits received</t>
  </si>
  <si>
    <t>333</t>
  </si>
  <si>
    <t>34711</t>
  </si>
  <si>
    <t>Thuế thu nhập hoãn lại phải trả</t>
  </si>
  <si>
    <t>Deferred tax liabilities</t>
  </si>
  <si>
    <t>335</t>
  </si>
  <si>
    <t>35211</t>
  </si>
  <si>
    <t>Dự phòng phải trả ngắn hạn</t>
  </si>
  <si>
    <t>Short term provisions</t>
  </si>
  <si>
    <t>320</t>
  </si>
  <si>
    <t>2388210220</t>
  </si>
  <si>
    <t>35221</t>
  </si>
  <si>
    <t>Dự phòng phải trả dài hạn</t>
  </si>
  <si>
    <t>Long term provisions</t>
  </si>
  <si>
    <t>337</t>
  </si>
  <si>
    <t>35311</t>
  </si>
  <si>
    <t>Quỹ khen thưởng</t>
  </si>
  <si>
    <t>Reward fund</t>
  </si>
  <si>
    <t>323</t>
  </si>
  <si>
    <t>2388580040</t>
  </si>
  <si>
    <t>35321</t>
  </si>
  <si>
    <t>Quỹ phúc lợi</t>
  </si>
  <si>
    <t>Welfare fund</t>
  </si>
  <si>
    <t>35341</t>
  </si>
  <si>
    <t>Quỹ khen thưởng Ban QLĐH công ty</t>
  </si>
  <si>
    <t>Management reward fund</t>
  </si>
  <si>
    <t>35911</t>
  </si>
  <si>
    <t>Quỹ DP bồi thường thiệt hại cho nhà đtư</t>
  </si>
  <si>
    <t>Fund for investor claims</t>
  </si>
  <si>
    <t>359</t>
  </si>
  <si>
    <t>41111</t>
  </si>
  <si>
    <t>Vốn đầu tư của chủ sở hữu</t>
  </si>
  <si>
    <t>Paid-in Capital</t>
  </si>
  <si>
    <t>411</t>
  </si>
  <si>
    <t>2440010000</t>
  </si>
  <si>
    <t>41211</t>
  </si>
  <si>
    <t>Chênh lệch đánh giá lại tài sản</t>
  </si>
  <si>
    <t>Differences from assets revaluation</t>
  </si>
  <si>
    <t>415</t>
  </si>
  <si>
    <t>2500010000</t>
  </si>
  <si>
    <t>41311</t>
  </si>
  <si>
    <t>Ch/lệch TGHĐ đ/giá lại cuối năm</t>
  </si>
  <si>
    <t>FX differences at balanced date</t>
  </si>
  <si>
    <t>416</t>
  </si>
  <si>
    <t>2470010030</t>
  </si>
  <si>
    <t>41511</t>
  </si>
  <si>
    <t>Quỹ dự phòng tài chính</t>
  </si>
  <si>
    <t>Financial reserve fund</t>
  </si>
  <si>
    <t>418</t>
  </si>
  <si>
    <t>2600032000</t>
  </si>
  <si>
    <t>42111</t>
  </si>
  <si>
    <t>Lợi nhuận chưa phân phối năm trước</t>
  </si>
  <si>
    <t>Previous year retainned earnings</t>
  </si>
  <si>
    <t>420</t>
  </si>
  <si>
    <t>2600010000</t>
  </si>
  <si>
    <t>42121</t>
  </si>
  <si>
    <t>Lợi nhuận chưa phân phối năm nay</t>
  </si>
  <si>
    <t>Current year retainned earnings</t>
  </si>
  <si>
    <t>51111</t>
  </si>
  <si>
    <t>Doanh thu h/đ QLQ &amp; QL CTĐTCK</t>
  </si>
  <si>
    <t>Income - Fund management</t>
  </si>
  <si>
    <t>4020110000</t>
  </si>
  <si>
    <t>51121</t>
  </si>
  <si>
    <t>Doanh thu h/đ QL DMĐTCK</t>
  </si>
  <si>
    <t>Income - Portfolio management</t>
  </si>
  <si>
    <t>51131</t>
  </si>
  <si>
    <t>Doanh thu từ phí thưởng hoạt động</t>
  </si>
  <si>
    <t>Income - Performance bonus</t>
  </si>
  <si>
    <t>51141</t>
  </si>
  <si>
    <t>Doanh thu hoạt động tư vấn ĐTCK</t>
  </si>
  <si>
    <t>Income - Investment advisory fees</t>
  </si>
  <si>
    <t>51181</t>
  </si>
  <si>
    <t>Doanh thu khác</t>
  </si>
  <si>
    <t>Other operating income</t>
  </si>
  <si>
    <t>51511</t>
  </si>
  <si>
    <t>Lãi Tài khoản TGNH-VND</t>
  </si>
  <si>
    <t>Interest on current bank account-VND</t>
  </si>
  <si>
    <t>4022110020</t>
  </si>
  <si>
    <t>51512</t>
  </si>
  <si>
    <t>Lãi Tài khoản TGNH-USD</t>
  </si>
  <si>
    <t>Interest on current bank account-USD</t>
  </si>
  <si>
    <t>51521</t>
  </si>
  <si>
    <t>Lãi TG VND có kỳ hạn &lt; 3 tháng</t>
  </si>
  <si>
    <t>Interests from ST deposits-VND &lt;=3M</t>
  </si>
  <si>
    <t>4016110000</t>
  </si>
  <si>
    <t>51522</t>
  </si>
  <si>
    <t>Lãi TG USD có kỳ hạn &lt; 3 tháng</t>
  </si>
  <si>
    <t>Interests from ST deposits-USD &lt;=3M</t>
  </si>
  <si>
    <t>51523</t>
  </si>
  <si>
    <t>Lãi Tiền gửi VND kỳ hạn 4-12Th</t>
  </si>
  <si>
    <t>Interests from ST deposits-VND 4-12M</t>
  </si>
  <si>
    <t>51524</t>
  </si>
  <si>
    <t>Lãi Tiền gửi USD kỳ hạn 4-12th</t>
  </si>
  <si>
    <t>Interests from ST deposits-USD 4-12M</t>
  </si>
  <si>
    <t>51525</t>
  </si>
  <si>
    <t>Lãi Tiền gửi VND có kỳ hạn &gt; 1 năm</t>
  </si>
  <si>
    <t>Interests from LT deposits-VND &gt;1Y</t>
  </si>
  <si>
    <t>51526</t>
  </si>
  <si>
    <t>Lãi Tiền gửi USD có kỳ hạn &gt; 1 năm</t>
  </si>
  <si>
    <t>Interests from LT deposits-USD &gt;1Y</t>
  </si>
  <si>
    <t>51528</t>
  </si>
  <si>
    <t>Thu nhập ĐTNH khác</t>
  </si>
  <si>
    <t>Income from other ST investments</t>
  </si>
  <si>
    <t>51531</t>
  </si>
  <si>
    <t>Cổ tức cổ phiếu thường</t>
  </si>
  <si>
    <t>Dividend from common stock</t>
  </si>
  <si>
    <t>4014110020</t>
  </si>
  <si>
    <t>51532</t>
  </si>
  <si>
    <t>Lãi cổ phiếu ưu đãi</t>
  </si>
  <si>
    <t>Dividend from preferred stock</t>
  </si>
  <si>
    <t>4012110010</t>
  </si>
  <si>
    <t>51541</t>
  </si>
  <si>
    <t>Lãi TPCP</t>
  </si>
  <si>
    <t>Interest on Gov Bonds</t>
  </si>
  <si>
    <t>4010010010</t>
  </si>
  <si>
    <t>51542</t>
  </si>
  <si>
    <t>Phân bổ lãi/lỗ mua TPCP</t>
  </si>
  <si>
    <t>Amortization - Gov Bonds Prem/Disc</t>
  </si>
  <si>
    <t>4010410010</t>
  </si>
  <si>
    <t>51543</t>
  </si>
  <si>
    <t>Lãi bán TPCP</t>
  </si>
  <si>
    <t>Capital Gains on Gov Bonds</t>
  </si>
  <si>
    <t>4040010040</t>
  </si>
  <si>
    <t>51551</t>
  </si>
  <si>
    <t>Lãi TPCT</t>
  </si>
  <si>
    <t>Int Rec'd L/T Bonds - Other</t>
  </si>
  <si>
    <t>4010010020</t>
  </si>
  <si>
    <t>51552</t>
  </si>
  <si>
    <t>Phân bổ lãi/lỗ mua TPCT</t>
  </si>
  <si>
    <t>L/T Bonds Discount - Other</t>
  </si>
  <si>
    <t>4010410020</t>
  </si>
  <si>
    <t>51553</t>
  </si>
  <si>
    <t>Lãi bán TPCT</t>
  </si>
  <si>
    <t>Capital Gain L/T Bond-Taxable</t>
  </si>
  <si>
    <t>4040010020</t>
  </si>
  <si>
    <t>51571</t>
  </si>
  <si>
    <t>Lãi chênh lệch tỷ giá đã thực hiện</t>
  </si>
  <si>
    <t>Realised gain on forex</t>
  </si>
  <si>
    <t>4044110010</t>
  </si>
  <si>
    <t>51572</t>
  </si>
  <si>
    <t>Lãi chênh lệch tỷ giá chưa thực hiện</t>
  </si>
  <si>
    <t>Unrealised gain on forex</t>
  </si>
  <si>
    <t>4045110020</t>
  </si>
  <si>
    <t>51588</t>
  </si>
  <si>
    <t>Doanh thu hoạt động tài chính khác</t>
  </si>
  <si>
    <t>Other financial income</t>
  </si>
  <si>
    <t>53211</t>
  </si>
  <si>
    <t>Các khoản giảm trừ doanh thu</t>
  </si>
  <si>
    <t>Income deductions</t>
  </si>
  <si>
    <t>63111</t>
  </si>
  <si>
    <t>Chi phí h/đ QLQ &amp; QL CTĐTCK</t>
  </si>
  <si>
    <t>Cost of fund management</t>
  </si>
  <si>
    <t>4024110000</t>
  </si>
  <si>
    <t>63121</t>
  </si>
  <si>
    <t>Chi phí h/đ QL DMĐTCK</t>
  </si>
  <si>
    <t>Cost of portfolio management</t>
  </si>
  <si>
    <t>63141</t>
  </si>
  <si>
    <t>Chi phí h/đ tư vấn ĐTCK</t>
  </si>
  <si>
    <t>Cost of securities investment advisory</t>
  </si>
  <si>
    <t>63181</t>
  </si>
  <si>
    <t>Chi phí h/đ nghiệp vụ khác</t>
  </si>
  <si>
    <t>Other operating cost</t>
  </si>
  <si>
    <t>63511</t>
  </si>
  <si>
    <t>Lãi tiền vay</t>
  </si>
  <si>
    <t>Loan interest</t>
  </si>
  <si>
    <t>63521</t>
  </si>
  <si>
    <t>Lỗ bán TPCP</t>
  </si>
  <si>
    <t>Capital Losses L/T Bonds-Govt</t>
  </si>
  <si>
    <t>4040010100</t>
  </si>
  <si>
    <t>63531</t>
  </si>
  <si>
    <t>Lỗ bán TPCT</t>
  </si>
  <si>
    <t>Capital Losses L/T Bonds-Tax</t>
  </si>
  <si>
    <t>4040010080</t>
  </si>
  <si>
    <t>63571</t>
  </si>
  <si>
    <t>Lỗ chênh lệch tỷ giá đã thực hiện</t>
  </si>
  <si>
    <t>Realised loss on forex</t>
  </si>
  <si>
    <t>63572</t>
  </si>
  <si>
    <t>Lỗ chênh lệch tỷ giá chưa thực hiện</t>
  </si>
  <si>
    <t>Unrealised loss on forex</t>
  </si>
  <si>
    <t>63588</t>
  </si>
  <si>
    <t>Chi phí tài chính khác</t>
  </si>
  <si>
    <t>Other financial expenses</t>
  </si>
  <si>
    <t>63711</t>
  </si>
  <si>
    <t>8010520000</t>
  </si>
  <si>
    <t>63721</t>
  </si>
  <si>
    <t>Chi phí vật tư, đồ dùng - Trực tiếp</t>
  </si>
  <si>
    <t>Direct Tools &amp; supplies Expenses</t>
  </si>
  <si>
    <t>8011420000</t>
  </si>
  <si>
    <t>63731</t>
  </si>
  <si>
    <t>Chi phí khấu hao TSCĐ - Trực tiếp</t>
  </si>
  <si>
    <t>Direct Depreciation expense</t>
  </si>
  <si>
    <t>8011220000</t>
  </si>
  <si>
    <t>63741</t>
  </si>
  <si>
    <t>Chi phí bảo hiểm TNNN - Trực tiếp</t>
  </si>
  <si>
    <t>Direct Professional insurance expenses</t>
  </si>
  <si>
    <t>8010520030</t>
  </si>
  <si>
    <t>63781</t>
  </si>
  <si>
    <t>Chi phí bằng tiền khác - Trực tiếp</t>
  </si>
  <si>
    <t>8012520020</t>
  </si>
  <si>
    <t>64211</t>
  </si>
  <si>
    <t>Tiền lương</t>
  </si>
  <si>
    <t>Salary Expenses</t>
  </si>
  <si>
    <t>64212</t>
  </si>
  <si>
    <t>Tiền thưởng</t>
  </si>
  <si>
    <t>Bonus Expenses</t>
  </si>
  <si>
    <t>8010520070</t>
  </si>
  <si>
    <t>64213</t>
  </si>
  <si>
    <t>BHXH, BHYT &amp; BHTN</t>
  </si>
  <si>
    <t>SI, HI &amp; UI Expenses</t>
  </si>
  <si>
    <t>8010620000</t>
  </si>
  <si>
    <t>64214</t>
  </si>
  <si>
    <t>Phụ cấp</t>
  </si>
  <si>
    <t>Employee Allowances</t>
  </si>
  <si>
    <t>8010520050</t>
  </si>
  <si>
    <t>64215</t>
  </si>
  <si>
    <t>Chi phí BH nhân viên</t>
  </si>
  <si>
    <t>Employee Insurance Expenses</t>
  </si>
  <si>
    <t>8010720010</t>
  </si>
  <si>
    <t>64218</t>
  </si>
  <si>
    <t>Phúc lợi khác</t>
  </si>
  <si>
    <t>Other Employee Benefits</t>
  </si>
  <si>
    <t>8010720000</t>
  </si>
  <si>
    <t>64221</t>
  </si>
  <si>
    <t>Chi phí vật liệu quản lý</t>
  </si>
  <si>
    <t>Office Supplies Expenses</t>
  </si>
  <si>
    <t>64231</t>
  </si>
  <si>
    <t>Chi phí công cụ, đồ dùng VP</t>
  </si>
  <si>
    <t>Office Tools Expenses</t>
  </si>
  <si>
    <t>64232</t>
  </si>
  <si>
    <t>Chi phí thiết bị tin học</t>
  </si>
  <si>
    <t>IT Equipment Expenses</t>
  </si>
  <si>
    <t>8011320050</t>
  </si>
  <si>
    <t>64241</t>
  </si>
  <si>
    <t>CP khấu hao-Ph/tiện vận tải</t>
  </si>
  <si>
    <t>Depreciation Expense-Automobiles</t>
  </si>
  <si>
    <t>64242</t>
  </si>
  <si>
    <t>CP khấu hao-Th/bị VP</t>
  </si>
  <si>
    <t>Depreciation Expense-Office equipment</t>
  </si>
  <si>
    <t>64243</t>
  </si>
  <si>
    <t>CP khấu hao-Th/bị vi tính</t>
  </si>
  <si>
    <t>Depreciation Expense-Computer hardwares</t>
  </si>
  <si>
    <t>8011320000</t>
  </si>
  <si>
    <t>64244</t>
  </si>
  <si>
    <t>CP khấu hao-TSCĐ khác</t>
  </si>
  <si>
    <t>Depreciation Expense-Other assets</t>
  </si>
  <si>
    <t>64245</t>
  </si>
  <si>
    <t>CP khấu hao-Phần mềm vi tính</t>
  </si>
  <si>
    <t>Depreciation Expense-Softwares</t>
  </si>
  <si>
    <t>8011320020</t>
  </si>
  <si>
    <t>64251</t>
  </si>
  <si>
    <t>Thuế, phí và lệ phí</t>
  </si>
  <si>
    <t>Taxes, fees and charges</t>
  </si>
  <si>
    <t>8011620050</t>
  </si>
  <si>
    <t>64261</t>
  </si>
  <si>
    <t>Chi phí dự phòng</t>
  </si>
  <si>
    <t>Provisional expenses</t>
  </si>
  <si>
    <t>64271</t>
  </si>
  <si>
    <t>Tiền thuê văn phòng</t>
  </si>
  <si>
    <t>Office Rental</t>
  </si>
  <si>
    <t>8011120000</t>
  </si>
  <si>
    <t>64272</t>
  </si>
  <si>
    <t>Chi phí tiện ích văn phòng</t>
  </si>
  <si>
    <t>Utilities Expenses</t>
  </si>
  <si>
    <t>64273</t>
  </si>
  <si>
    <t>Chi phí điện thọai, fax, bưu phí</t>
  </si>
  <si>
    <t>Communication expeses</t>
  </si>
  <si>
    <t>8011520020</t>
  </si>
  <si>
    <t>64274</t>
  </si>
  <si>
    <t>Chi phí đường truyền dữ liệu</t>
  </si>
  <si>
    <t>Data charges</t>
  </si>
  <si>
    <t>64275</t>
  </si>
  <si>
    <t>Chi phí kiểm tóan</t>
  </si>
  <si>
    <t>Audit Fee</t>
  </si>
  <si>
    <t>8011620030</t>
  </si>
  <si>
    <t>64276</t>
  </si>
  <si>
    <t>Chi phí tư vấn</t>
  </si>
  <si>
    <t>Consultant Fee</t>
  </si>
  <si>
    <t>8012420030</t>
  </si>
  <si>
    <t>64277</t>
  </si>
  <si>
    <t>Chi phí bảo hiểm tài sản</t>
  </si>
  <si>
    <t>Property Insurance Expenses</t>
  </si>
  <si>
    <t>8010820000</t>
  </si>
  <si>
    <t>64278</t>
  </si>
  <si>
    <t>Chi phí dịch vụ mua ngoài khác</t>
  </si>
  <si>
    <t>Outside services expenses</t>
  </si>
  <si>
    <t>8012420060</t>
  </si>
  <si>
    <t>64281</t>
  </si>
  <si>
    <t>Chi phí đào tạo nhân viên</t>
  </si>
  <si>
    <t>Training Expenses</t>
  </si>
  <si>
    <t>8010720030</t>
  </si>
  <si>
    <t>64282</t>
  </si>
  <si>
    <t>Chi phí tuyển dụng nhân viên</t>
  </si>
  <si>
    <t>Recruitment Expense</t>
  </si>
  <si>
    <t>8012420010</t>
  </si>
  <si>
    <t>64283</t>
  </si>
  <si>
    <t>Chi phí tập huấn &amp; hội nghị</t>
  </si>
  <si>
    <t>Seminar &amp; Conferrence Expenses</t>
  </si>
  <si>
    <t>8011020090</t>
  </si>
  <si>
    <t>64284</t>
  </si>
  <si>
    <t>Chi phí công tác</t>
  </si>
  <si>
    <t>Travel Expenses</t>
  </si>
  <si>
    <t>8011020010</t>
  </si>
  <si>
    <t>64285</t>
  </si>
  <si>
    <t>Chi phí tiếp khách</t>
  </si>
  <si>
    <t>Entertainment Expenses</t>
  </si>
  <si>
    <t>8011020040</t>
  </si>
  <si>
    <t>64286</t>
  </si>
  <si>
    <t>Chi phí quảng cáo &amp; đối ngoại</t>
  </si>
  <si>
    <t>Advertising &amp; PR</t>
  </si>
  <si>
    <t>8010120000</t>
  </si>
  <si>
    <t>64287</t>
  </si>
  <si>
    <t>Phí ngân hàng</t>
  </si>
  <si>
    <t>Bank Charges</t>
  </si>
  <si>
    <t>8012520070</t>
  </si>
  <si>
    <t>64288</t>
  </si>
  <si>
    <t>Chi phí linh tinh</t>
  </si>
  <si>
    <t>Sundry Charges</t>
  </si>
  <si>
    <t>71111</t>
  </si>
  <si>
    <t>Thu nhập khác</t>
  </si>
  <si>
    <t>Other income</t>
  </si>
  <si>
    <t>71121</t>
  </si>
  <si>
    <t>Thu thanh lý TSCĐ</t>
  </si>
  <si>
    <t>Income of assets disposal</t>
  </si>
  <si>
    <t>8011220010</t>
  </si>
  <si>
    <t>81111</t>
  </si>
  <si>
    <t>Chi phí khác</t>
  </si>
  <si>
    <t>Other expenses</t>
  </si>
  <si>
    <t>81121</t>
  </si>
  <si>
    <t>Chi thanh lý TSCĐ</t>
  </si>
  <si>
    <t>Cost of assets disposal</t>
  </si>
  <si>
    <t>82111</t>
  </si>
  <si>
    <t>Chi phí thuế TNDN hiện hành</t>
  </si>
  <si>
    <t>Current income tax expenses</t>
  </si>
  <si>
    <t>7010010010</t>
  </si>
  <si>
    <t>82112</t>
  </si>
  <si>
    <t>Điều chỉnh CP TNDN hiện hành năm trước</t>
  </si>
  <si>
    <t>Adjustment of prior year current income tax</t>
  </si>
  <si>
    <t>82121</t>
  </si>
  <si>
    <t>Chi phí thuế TNDN hoãn lại</t>
  </si>
  <si>
    <t>Deferred tax expenses</t>
  </si>
  <si>
    <t>7030010020</t>
  </si>
  <si>
    <t>91111</t>
  </si>
  <si>
    <t>Xác định kết quả kinh doanh</t>
  </si>
  <si>
    <t>Income Summary</t>
  </si>
  <si>
    <t>Số dư đầu kỳ</t>
  </si>
  <si>
    <t>Phát sinh trong kỳ</t>
  </si>
  <si>
    <t>Số dư cuối kỳ</t>
  </si>
  <si>
    <t>Nợ</t>
  </si>
  <si>
    <t>Có</t>
  </si>
  <si>
    <t>From</t>
  </si>
  <si>
    <t>To</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</si>
  <si>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</si>
  <si>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</si>
  <si>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</si>
  <si>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</si>
  <si>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</si>
  <si>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</si>
  <si>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</si>
  <si>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</si>
  <si>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</si>
  <si>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</si>
  <si>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</si>
  <si>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</si>
  <si>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</si>
  <si>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</si>
  <si>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</si>
  <si>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</si>
  <si>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</si>
  <si>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</si>
  <si>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</si>
  <si>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</si>
  <si>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</si>
  <si>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</si>
  <si>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</si>
  <si>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</si>
  <si>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</si>
  <si>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</si>
  <si>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</si>
  <si>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</si>
  <si>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</si>
  <si>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</si>
  <si>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</si>
  <si>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</si>
  <si>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</si>
  <si>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</si>
  <si>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</si>
  <si>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</si>
  <si>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</si>
  <si>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</si>
  <si>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</si>
  <si>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</si>
  <si>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</si>
  <si>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</si>
  <si>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</si>
  <si>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</si>
  <si>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</si>
  <si>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</si>
  <si>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</si>
  <si>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</si>
  <si>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</si>
  <si>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</si>
  <si>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</si>
  <si>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</si>
  <si>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</si>
  <si>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</si>
  <si>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</si>
  <si>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</si>
  <si>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</si>
  <si>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</si>
  <si>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</si>
  <si>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</si>
  <si>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</si>
  <si>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</si>
  <si>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</si>
  <si>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</si>
  <si>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</si>
  <si>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</si>
  <si>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</si>
  <si>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</si>
  <si>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</si>
  <si>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</si>
  <si>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</si>
  <si>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</si>
  <si>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</si>
  <si>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</si>
  <si>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</si>
  <si>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</si>
  <si>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</si>
  <si>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</si>
  <si>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</si>
  <si>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</si>
  <si>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</si>
  <si>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</si>
  <si>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</si>
  <si>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t>Chi phí  lương nhân viên - Trực tiếp</t>
  </si>
  <si>
    <t xml:space="preserve">Direct Salary Expenses_x000D_
</t>
  </si>
  <si>
    <t>63712</t>
  </si>
  <si>
    <t>Chi phí  tiền thưởng nhân viên - Trực tiếp</t>
  </si>
  <si>
    <t xml:space="preserve">Direct Bonus Expenses_x000D_
</t>
  </si>
  <si>
    <t>63713</t>
  </si>
  <si>
    <t>Chi phí BHXH, BHYT &amp; BHTN- Trực tiếp</t>
  </si>
  <si>
    <t xml:space="preserve">Direct SI, HI &amp; UI Expenses_x000D_
_x000D_
</t>
  </si>
  <si>
    <t>63718</t>
  </si>
  <si>
    <t>Chi phí khác nhân viên - Trực tiếp</t>
  </si>
  <si>
    <t xml:space="preserve">Direct Other Personnel Costs_x000D_
_x000D_
</t>
  </si>
  <si>
    <t>63722</t>
  </si>
  <si>
    <t>Chi phí bảo trì phần mềm quản lý quỹ</t>
  </si>
  <si>
    <t>Direct software Expenses</t>
  </si>
  <si>
    <t>Chi phí thuê VP - Trực tiếp</t>
  </si>
  <si>
    <t>Direct expenses - Rental</t>
  </si>
  <si>
    <t>63782</t>
  </si>
  <si>
    <t>Chi phí tiện ích văn phòng - Trực tiếp</t>
  </si>
  <si>
    <t xml:space="preserve">Direct expenses - Utilities _x000D_
</t>
  </si>
  <si>
    <t>63788</t>
  </si>
  <si>
    <t>64233</t>
  </si>
  <si>
    <t>Chi phí bảo trì phần mềm</t>
  </si>
  <si>
    <t>Software maintenance</t>
  </si>
  <si>
    <t>64280</t>
  </si>
  <si>
    <t>Chi phí hội nghị nhân viên</t>
  </si>
  <si>
    <t>Company Conferrence Expenses</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</si>
  <si>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</si>
  <si>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</si>
  <si>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</si>
  <si>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</si>
  <si>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</si>
  <si>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</si>
  <si>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t>Quỹ dự trữ bổ sung vốn điều lệ</t>
  </si>
  <si>
    <t>Reserve to supplement charter capital</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</si>
  <si>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</si>
  <si>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</si>
  <si>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</si>
  <si>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Phó Chủ tịch Công ty</t>
  </si>
  <si>
    <t>Luỹ kế từ đầu năm đến cuối kỳ</t>
  </si>
  <si>
    <t>Số đầu năm (01/01/2018)</t>
  </si>
  <si>
    <t>Quý 2 năm 2018</t>
  </si>
  <si>
    <t>Tp.HCM, ngày 18 tháng 07 năm 2018</t>
  </si>
  <si>
    <t>Quý II</t>
  </si>
  <si>
    <t>Ngày 30 tháng 06 năm 2018</t>
  </si>
  <si>
    <t>Số cuối quý (30/06/2018)</t>
  </si>
  <si>
    <t>Quý 2 năm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</si>
</sst>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105">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sz val="10"/>
      <name val="Tahoma"/>
      <family val="2"/>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
      <sz val="11"/>
      <name val="Calibri"/>
      <family val="2"/>
      <scheme val="minor"/>
    </font>
    <font>
      <b/>
      <sz val="11"/>
      <name val="Calibri"/>
      <family val="2"/>
      <scheme val="minor"/>
    </font>
    <font>
      <b/>
      <sz val="10"/>
      <name val="Tahoma"/>
      <family val="2"/>
    </font>
    <font>
      <sz val="11"/>
      <color rgb="FFFF0000"/>
      <name val="Calibri"/>
      <family val="2"/>
      <scheme val="minor"/>
    </font>
    <font>
      <sz val="10"/>
      <color rgb="FFFF0000"/>
      <name val="Tahoma"/>
      <family val="2"/>
    </font>
  </fonts>
  <fills count="39">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
      <patternFill patternType="solid">
        <fgColor rgb="FF00B05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indexed="20"/>
      </left>
      <right/>
      <top/>
      <bottom style="thin">
        <color indexed="8"/>
      </bottom>
      <diagonal/>
    </border>
    <border>
      <left/>
      <right style="thin">
        <color indexed="20"/>
      </right>
      <top/>
      <bottom style="thin">
        <color indexed="8"/>
      </bottom>
      <diagonal/>
    </border>
    <border>
      <left style="thin">
        <color indexed="20"/>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3">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9" fillId="0" borderId="0" applyFont="0" applyFill="0" applyBorder="0" applyAlignment="0" applyProtection="0"/>
    <xf numFmtId="0" fontId="11" fillId="2" borderId="4">
      <alignment horizontal="left" indent="1"/>
    </xf>
    <xf numFmtId="0" fontId="21" fillId="0" borderId="0"/>
    <xf numFmtId="166" fontId="21" fillId="0" borderId="0" applyFont="0" applyFill="0" applyBorder="0" applyAlignment="0" applyProtection="0"/>
    <xf numFmtId="167" fontId="25" fillId="0" borderId="17">
      <alignment horizontal="center"/>
      <protection hidden="1"/>
    </xf>
    <xf numFmtId="167" fontId="25" fillId="0" borderId="18">
      <alignment horizontal="center"/>
      <protection hidden="1"/>
    </xf>
    <xf numFmtId="167" fontId="25" fillId="0" borderId="17">
      <alignment horizontal="center"/>
      <protection hidden="1"/>
    </xf>
    <xf numFmtId="167" fontId="25" fillId="0" borderId="18">
      <alignment horizontal="center"/>
      <protection hidden="1"/>
    </xf>
    <xf numFmtId="167" fontId="25" fillId="0" borderId="18">
      <alignment horizontal="center"/>
      <protection hidden="1"/>
    </xf>
    <xf numFmtId="168" fontId="26" fillId="0" borderId="0" applyFont="0" applyFill="0" applyBorder="0" applyAlignment="0" applyProtection="0"/>
    <xf numFmtId="0" fontId="27" fillId="0" borderId="0" applyFont="0" applyFill="0" applyBorder="0" applyAlignment="0" applyProtection="0"/>
    <xf numFmtId="169" fontId="26"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2" fontId="1" fillId="0" borderId="0" applyFont="0" applyFill="0" applyBorder="0" applyAlignment="0" applyProtection="0"/>
    <xf numFmtId="172" fontId="29" fillId="0" borderId="0" applyFont="0" applyFill="0" applyBorder="0" applyAlignment="0" applyProtection="0"/>
    <xf numFmtId="166" fontId="29" fillId="0" borderId="0" applyFont="0" applyFill="0" applyBorder="0" applyAlignment="0" applyProtection="0"/>
    <xf numFmtId="173" fontId="30" fillId="0" borderId="0" applyFont="0" applyFill="0" applyBorder="0" applyAlignment="0" applyProtection="0"/>
    <xf numFmtId="0" fontId="3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2" fillId="0" borderId="0"/>
    <xf numFmtId="0" fontId="1" fillId="0" borderId="0" applyNumberFormat="0" applyFill="0" applyBorder="0" applyAlignment="0" applyProtection="0"/>
    <xf numFmtId="0" fontId="1" fillId="0" borderId="0" applyNumberFormat="0" applyFill="0" applyBorder="0" applyAlignment="0" applyProtection="0"/>
    <xf numFmtId="0" fontId="33" fillId="0" borderId="0"/>
    <xf numFmtId="0" fontId="33" fillId="0" borderId="0"/>
    <xf numFmtId="0" fontId="34" fillId="11"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10" borderId="0" applyNumberFormat="0" applyBorder="0" applyAlignment="0" applyProtection="0"/>
    <xf numFmtId="0" fontId="36" fillId="10"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174" fontId="37" fillId="0" borderId="0" applyFont="0" applyFill="0" applyBorder="0" applyAlignment="0" applyProtection="0"/>
    <xf numFmtId="175" fontId="37" fillId="0" borderId="0" applyFont="0" applyFill="0" applyBorder="0" applyAlignment="0" applyProtection="0"/>
    <xf numFmtId="0" fontId="38" fillId="4" borderId="0" applyNumberFormat="0" applyBorder="0" applyAlignment="0" applyProtection="0"/>
    <xf numFmtId="0" fontId="20" fillId="4" borderId="0" applyNumberFormat="0" applyBorder="0" applyAlignment="0" applyProtection="0"/>
    <xf numFmtId="49" fontId="39" fillId="0" borderId="0" applyFont="0" applyFill="0" applyBorder="0" applyAlignment="0" applyProtection="0">
      <alignment horizontal="left"/>
    </xf>
    <xf numFmtId="176" fontId="24" fillId="0" borderId="0" applyAlignment="0" applyProtection="0"/>
    <xf numFmtId="177" fontId="40" fillId="0" borderId="0" applyFill="0" applyBorder="0" applyAlignment="0" applyProtection="0"/>
    <xf numFmtId="49" fontId="40" fillId="0" borderId="0" applyNumberFormat="0" applyAlignment="0" applyProtection="0">
      <alignment horizontal="left"/>
    </xf>
    <xf numFmtId="49" fontId="41" fillId="0" borderId="19" applyNumberFormat="0" applyAlignment="0" applyProtection="0">
      <alignment horizontal="left" wrapText="1"/>
    </xf>
    <xf numFmtId="49" fontId="41" fillId="0" borderId="0" applyNumberFormat="0" applyAlignment="0" applyProtection="0">
      <alignment horizontal="left" wrapText="1"/>
    </xf>
    <xf numFmtId="49" fontId="42" fillId="0" borderId="0" applyAlignment="0" applyProtection="0">
      <alignment horizontal="left"/>
    </xf>
    <xf numFmtId="0" fontId="43" fillId="0" borderId="0"/>
    <xf numFmtId="0" fontId="44" fillId="7" borderId="8" applyNumberFormat="0" applyAlignment="0" applyProtection="0"/>
    <xf numFmtId="0" fontId="45" fillId="0" borderId="0"/>
    <xf numFmtId="178" fontId="46" fillId="0" borderId="20" applyBorder="0"/>
    <xf numFmtId="178" fontId="47" fillId="0" borderId="21">
      <protection locked="0"/>
    </xf>
    <xf numFmtId="179" fontId="48" fillId="0" borderId="21"/>
    <xf numFmtId="0" fontId="49" fillId="8" borderId="11" applyNumberFormat="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5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3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2" fillId="0" borderId="0" applyFill="0" applyBorder="0" applyAlignment="0" applyProtection="0"/>
    <xf numFmtId="166" fontId="22"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22" fillId="0" borderId="0" applyFill="0" applyBorder="0" applyAlignment="0" applyProtection="0"/>
    <xf numFmtId="166" fontId="22"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2" fillId="0" borderId="0" applyFill="0" applyBorder="0" applyAlignment="0" applyProtection="0"/>
    <xf numFmtId="166" fontId="22"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2" fillId="0" borderId="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ill="0" applyBorder="0" applyAlignment="0" applyProtection="0"/>
    <xf numFmtId="166" fontId="22"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4"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4"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4"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3" fontId="1" fillId="0" borderId="0" applyFont="0" applyFill="0" applyBorder="0" applyAlignment="0" applyProtection="0"/>
    <xf numFmtId="182" fontId="55" fillId="0" borderId="0">
      <protection locked="0"/>
    </xf>
    <xf numFmtId="183" fontId="55" fillId="0" borderId="0">
      <protection locked="0"/>
    </xf>
    <xf numFmtId="184" fontId="56" fillId="0" borderId="22">
      <protection locked="0"/>
    </xf>
    <xf numFmtId="185" fontId="55" fillId="0" borderId="0">
      <protection locked="0"/>
    </xf>
    <xf numFmtId="186" fontId="55" fillId="0" borderId="0">
      <protection locked="0"/>
    </xf>
    <xf numFmtId="185" fontId="55" fillId="0" borderId="0" applyNumberFormat="0">
      <protection locked="0"/>
    </xf>
    <xf numFmtId="185" fontId="55" fillId="0" borderId="0">
      <protection locked="0"/>
    </xf>
    <xf numFmtId="178" fontId="57" fillId="0" borderId="17"/>
    <xf numFmtId="187" fontId="57" fillId="0" borderId="17"/>
    <xf numFmtId="188" fontId="1" fillId="0" borderId="0" applyFont="0" applyFill="0" applyBorder="0" applyAlignment="0" applyProtection="0"/>
    <xf numFmtId="171" fontId="54" fillId="0" borderId="0" applyFont="0" applyFill="0" applyBorder="0" applyAlignment="0" applyProtection="0"/>
    <xf numFmtId="189" fontId="1" fillId="0" borderId="0" applyFont="0" applyFill="0" applyBorder="0" applyAlignment="0" applyProtection="0"/>
    <xf numFmtId="178" fontId="25" fillId="0" borderId="17">
      <alignment horizontal="center"/>
      <protection hidden="1"/>
    </xf>
    <xf numFmtId="190" fontId="58" fillId="0" borderId="17">
      <alignment horizontal="center"/>
      <protection hidden="1"/>
    </xf>
    <xf numFmtId="178" fontId="25" fillId="0" borderId="18">
      <alignment horizontal="center"/>
      <protection hidden="1"/>
    </xf>
    <xf numFmtId="178" fontId="25" fillId="0" borderId="17">
      <alignment horizontal="center"/>
      <protection hidden="1"/>
    </xf>
    <xf numFmtId="178" fontId="25" fillId="0" borderId="18">
      <alignment horizontal="center"/>
      <protection hidden="1"/>
    </xf>
    <xf numFmtId="178" fontId="25" fillId="0" borderId="18">
      <alignment horizontal="center"/>
      <protection hidden="1"/>
    </xf>
    <xf numFmtId="2" fontId="25" fillId="0" borderId="17">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9" fillId="0" borderId="0" applyNumberFormat="0" applyFill="0" applyBorder="0" applyAlignment="0" applyProtection="0"/>
    <xf numFmtId="2" fontId="1" fillId="0" borderId="0" applyFont="0" applyFill="0" applyBorder="0" applyAlignment="0" applyProtection="0"/>
    <xf numFmtId="0" fontId="60" fillId="3" borderId="0" applyNumberFormat="0" applyBorder="0" applyAlignment="0" applyProtection="0"/>
    <xf numFmtId="38" fontId="40" fillId="34" borderId="0" applyNumberFormat="0" applyBorder="0" applyAlignment="0" applyProtection="0"/>
    <xf numFmtId="0" fontId="61" fillId="0" borderId="0">
      <alignment horizontal="left"/>
    </xf>
    <xf numFmtId="0" fontId="62" fillId="0" borderId="23" applyNumberFormat="0" applyAlignment="0" applyProtection="0">
      <alignment horizontal="left" vertical="center"/>
    </xf>
    <xf numFmtId="0" fontId="62" fillId="0" borderId="24">
      <alignment horizontal="left" vertical="center"/>
    </xf>
    <xf numFmtId="193" fontId="63" fillId="0" borderId="0">
      <protection locked="0"/>
    </xf>
    <xf numFmtId="193" fontId="64" fillId="0" borderId="0">
      <protection locked="0"/>
    </xf>
    <xf numFmtId="193" fontId="63" fillId="0" borderId="0">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10" fontId="40" fillId="34" borderId="1" applyNumberFormat="0" applyBorder="0" applyAlignment="0" applyProtection="0"/>
    <xf numFmtId="0" fontId="71" fillId="6" borderId="8" applyNumberFormat="0" applyAlignment="0" applyProtection="0"/>
    <xf numFmtId="0" fontId="72" fillId="0" borderId="10" applyNumberFormat="0" applyFill="0" applyAlignment="0" applyProtection="0"/>
    <xf numFmtId="178" fontId="40" fillId="0" borderId="20" applyFont="0"/>
    <xf numFmtId="3" fontId="1" fillId="0" borderId="16"/>
    <xf numFmtId="172" fontId="1" fillId="0" borderId="0" applyFont="0" applyFill="0" applyBorder="0" applyAlignment="0" applyProtection="0"/>
    <xf numFmtId="166" fontId="1" fillId="0" borderId="0" applyFont="0" applyFill="0" applyBorder="0" applyAlignment="0" applyProtection="0"/>
    <xf numFmtId="0" fontId="73" fillId="0" borderId="14"/>
    <xf numFmtId="0" fontId="1" fillId="0" borderId="0" applyFont="0" applyFill="0" applyBorder="0" applyAlignment="0" applyProtection="0"/>
    <xf numFmtId="0" fontId="1" fillId="0" borderId="0" applyFont="0" applyFill="0" applyBorder="0" applyAlignment="0" applyProtection="0"/>
    <xf numFmtId="0" fontId="74" fillId="0" borderId="0" applyNumberFormat="0" applyFont="0" applyFill="0" applyAlignment="0"/>
    <xf numFmtId="0" fontId="1" fillId="0" borderId="0" applyNumberFormat="0" applyFill="0" applyAlignment="0"/>
    <xf numFmtId="0" fontId="74" fillId="0" borderId="0" applyNumberFormat="0" applyFont="0" applyFill="0" applyAlignment="0"/>
    <xf numFmtId="0" fontId="1" fillId="0" borderId="0" applyNumberFormat="0" applyFill="0" applyAlignment="0"/>
    <xf numFmtId="0" fontId="1" fillId="0" borderId="0" applyNumberFormat="0" applyFill="0" applyAlignment="0"/>
    <xf numFmtId="0" fontId="57" fillId="0" borderId="0">
      <alignment horizontal="justify" vertical="top"/>
    </xf>
    <xf numFmtId="0" fontId="75" fillId="5" borderId="0" applyNumberFormat="0" applyBorder="0" applyAlignment="0" applyProtection="0"/>
    <xf numFmtId="194" fontId="76" fillId="0" borderId="0"/>
    <xf numFmtId="0" fontId="1" fillId="0" borderId="0"/>
    <xf numFmtId="0" fontId="9" fillId="0" borderId="0"/>
    <xf numFmtId="0" fontId="1" fillId="0" borderId="0"/>
    <xf numFmtId="0" fontId="9" fillId="0" borderId="0"/>
    <xf numFmtId="0" fontId="9" fillId="0" borderId="0"/>
    <xf numFmtId="0" fontId="9" fillId="0" borderId="0"/>
    <xf numFmtId="0" fontId="54" fillId="0" borderId="0"/>
    <xf numFmtId="0" fontId="54" fillId="0" borderId="0"/>
    <xf numFmtId="0" fontId="54" fillId="0" borderId="0"/>
    <xf numFmtId="0" fontId="54" fillId="0" borderId="0"/>
    <xf numFmtId="0" fontId="9" fillId="0" borderId="0"/>
    <xf numFmtId="0" fontId="1" fillId="0" borderId="0"/>
    <xf numFmtId="0" fontId="9" fillId="0" borderId="0"/>
    <xf numFmtId="0" fontId="53" fillId="0" borderId="0"/>
    <xf numFmtId="0" fontId="51" fillId="0" borderId="0"/>
    <xf numFmtId="0" fontId="21" fillId="0" borderId="0"/>
    <xf numFmtId="0" fontId="21" fillId="0" borderId="0"/>
    <xf numFmtId="0" fontId="21" fillId="0" borderId="0"/>
    <xf numFmtId="0" fontId="2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1" fillId="0" borderId="0"/>
    <xf numFmtId="0" fontId="53" fillId="0" borderId="0"/>
    <xf numFmtId="0" fontId="53" fillId="0" borderId="0"/>
    <xf numFmtId="0" fontId="53" fillId="0" borderId="0"/>
    <xf numFmtId="0" fontId="53" fillId="0" borderId="0"/>
    <xf numFmtId="0" fontId="51" fillId="0" borderId="0"/>
    <xf numFmtId="0" fontId="9" fillId="0" borderId="0"/>
    <xf numFmtId="0" fontId="53" fillId="0" borderId="0"/>
    <xf numFmtId="0" fontId="53" fillId="0" borderId="0"/>
    <xf numFmtId="0" fontId="53" fillId="0" borderId="0"/>
    <xf numFmtId="0" fontId="53" fillId="0" borderId="0"/>
    <xf numFmtId="0" fontId="54" fillId="0" borderId="0"/>
    <xf numFmtId="0" fontId="54" fillId="0" borderId="0"/>
    <xf numFmtId="0" fontId="54"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1" fillId="0" borderId="0"/>
    <xf numFmtId="0" fontId="51" fillId="0" borderId="0"/>
    <xf numFmtId="0" fontId="21" fillId="0" borderId="0"/>
    <xf numFmtId="0" fontId="21" fillId="0" borderId="0"/>
    <xf numFmtId="0" fontId="51" fillId="0" borderId="0"/>
    <xf numFmtId="0" fontId="21" fillId="0" borderId="0"/>
    <xf numFmtId="0" fontId="51" fillId="0" borderId="0"/>
    <xf numFmtId="0" fontId="9" fillId="0" borderId="0"/>
    <xf numFmtId="0" fontId="77" fillId="0" borderId="0">
      <alignment vertical="top"/>
    </xf>
    <xf numFmtId="0" fontId="9" fillId="0" borderId="0"/>
    <xf numFmtId="0" fontId="54" fillId="0" borderId="0"/>
    <xf numFmtId="0" fontId="53" fillId="0" borderId="0"/>
    <xf numFmtId="0" fontId="53" fillId="0" borderId="0"/>
    <xf numFmtId="0" fontId="53" fillId="0" borderId="0"/>
    <xf numFmtId="0" fontId="53" fillId="0" borderId="0"/>
    <xf numFmtId="0" fontId="54" fillId="0" borderId="0"/>
    <xf numFmtId="0" fontId="9" fillId="0" borderId="0"/>
    <xf numFmtId="0" fontId="9" fillId="0" borderId="0"/>
    <xf numFmtId="0" fontId="1" fillId="0" borderId="0">
      <alignment vertical="top"/>
    </xf>
    <xf numFmtId="0" fontId="51"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176" fontId="22" fillId="0" borderId="0"/>
    <xf numFmtId="176" fontId="22"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21" fillId="0" borderId="0"/>
    <xf numFmtId="0" fontId="21" fillId="0" borderId="0"/>
    <xf numFmtId="0" fontId="21" fillId="0" borderId="0"/>
    <xf numFmtId="0" fontId="53" fillId="0" borderId="0"/>
    <xf numFmtId="0" fontId="1" fillId="0" borderId="0"/>
    <xf numFmtId="0" fontId="9" fillId="9" borderId="12" applyNumberFormat="0" applyFont="0" applyAlignment="0" applyProtection="0"/>
    <xf numFmtId="0" fontId="1" fillId="0" borderId="0" applyFill="0" applyBorder="0" applyAlignment="0" applyProtection="0"/>
    <xf numFmtId="0" fontId="78" fillId="0" borderId="0"/>
    <xf numFmtId="0" fontId="79" fillId="7" borderId="9" applyNumberFormat="0" applyAlignment="0" applyProtection="0"/>
    <xf numFmtId="10"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22" fillId="0" borderId="0" applyFill="0" applyBorder="0" applyAlignment="0" applyProtection="0"/>
    <xf numFmtId="9" fontId="22" fillId="0" borderId="0" applyFill="0" applyBorder="0" applyAlignment="0" applyProtection="0"/>
    <xf numFmtId="9" fontId="22" fillId="0" borderId="0" applyFill="0" applyBorder="0" applyAlignment="0" applyProtection="0"/>
    <xf numFmtId="9" fontId="22" fillId="0" borderId="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1" fillId="0" borderId="0" applyFont="0" applyFill="0" applyBorder="0" applyAlignment="0" applyProtection="0"/>
    <xf numFmtId="9" fontId="21"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80"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5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1" fillId="0" borderId="0" applyFont="0" applyFill="0" applyBorder="0" applyAlignment="0" applyProtection="0"/>
    <xf numFmtId="9" fontId="81" fillId="0" borderId="15" applyNumberFormat="0" applyBorder="0"/>
    <xf numFmtId="176" fontId="82" fillId="0" borderId="0" applyNumberFormat="0" applyFill="0" applyBorder="0" applyAlignment="0" applyProtection="0"/>
    <xf numFmtId="176" fontId="83" fillId="35" borderId="0" applyNumberFormat="0" applyFont="0" applyBorder="0" applyAlignment="0" applyProtection="0"/>
    <xf numFmtId="0" fontId="22" fillId="0" borderId="0" applyFill="0" applyBorder="0" applyProtection="0"/>
    <xf numFmtId="176" fontId="83" fillId="36" borderId="0" applyNumberFormat="0" applyFont="0" applyBorder="0" applyAlignment="0" applyProtection="0"/>
    <xf numFmtId="177" fontId="22" fillId="0" borderId="0" applyFill="0" applyBorder="0" applyAlignment="0" applyProtection="0"/>
    <xf numFmtId="176" fontId="84" fillId="0" borderId="0" applyNumberFormat="0" applyAlignment="0" applyProtection="0"/>
    <xf numFmtId="0" fontId="85" fillId="0" borderId="25" applyProtection="0">
      <alignment horizontal="right" wrapText="1"/>
    </xf>
    <xf numFmtId="0" fontId="85" fillId="0" borderId="0" applyProtection="0">
      <alignment wrapText="1"/>
    </xf>
    <xf numFmtId="176" fontId="23" fillId="0" borderId="26" applyNumberFormat="0" applyFill="0" applyAlignment="0" applyProtection="0"/>
    <xf numFmtId="0" fontId="86" fillId="0" borderId="0" applyAlignment="0" applyProtection="0"/>
    <xf numFmtId="176" fontId="23" fillId="0" borderId="27" applyNumberFormat="0" applyFill="0" applyAlignment="0" applyProtection="0"/>
    <xf numFmtId="0" fontId="52" fillId="0" borderId="0">
      <alignment vertical="top"/>
    </xf>
    <xf numFmtId="0" fontId="81" fillId="0" borderId="0"/>
    <xf numFmtId="0" fontId="73" fillId="0" borderId="0"/>
    <xf numFmtId="0" fontId="87" fillId="0" borderId="0"/>
    <xf numFmtId="178" fontId="57" fillId="0" borderId="17">
      <protection hidden="1"/>
    </xf>
    <xf numFmtId="0" fontId="88" fillId="0" borderId="13" applyNumberFormat="0" applyFill="0" applyAlignment="0" applyProtection="0"/>
    <xf numFmtId="0" fontId="89" fillId="0" borderId="0"/>
    <xf numFmtId="0" fontId="89" fillId="0" borderId="0"/>
    <xf numFmtId="195" fontId="1" fillId="0" borderId="0" applyFont="0" applyFill="0" applyBorder="0" applyAlignment="0" applyProtection="0"/>
    <xf numFmtId="196" fontId="1" fillId="0" borderId="0" applyFont="0" applyFill="0" applyBorder="0" applyAlignment="0" applyProtection="0"/>
    <xf numFmtId="0" fontId="90" fillId="0" borderId="0" applyNumberFormat="0" applyFill="0" applyBorder="0" applyAlignment="0" applyProtection="0"/>
    <xf numFmtId="40" fontId="91" fillId="0" borderId="0" applyFont="0" applyFill="0" applyBorder="0" applyAlignment="0" applyProtection="0"/>
    <xf numFmtId="38"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9" fontId="92" fillId="0" borderId="0" applyFont="0" applyFill="0" applyBorder="0" applyAlignment="0" applyProtection="0"/>
    <xf numFmtId="0" fontId="93" fillId="0" borderId="0"/>
    <xf numFmtId="197" fontId="94" fillId="0" borderId="0" applyFont="0" applyFill="0" applyBorder="0" applyAlignment="0" applyProtection="0"/>
    <xf numFmtId="168" fontId="95" fillId="0" borderId="0" applyFont="0" applyFill="0" applyBorder="0" applyAlignment="0" applyProtection="0"/>
    <xf numFmtId="198" fontId="94" fillId="0" borderId="0" applyFont="0" applyFill="0" applyBorder="0" applyAlignment="0" applyProtection="0"/>
    <xf numFmtId="199" fontId="94" fillId="0" borderId="0" applyFont="0" applyFill="0" applyBorder="0" applyAlignment="0" applyProtection="0"/>
    <xf numFmtId="0" fontId="96" fillId="0" borderId="0"/>
    <xf numFmtId="0" fontId="97" fillId="0" borderId="0"/>
    <xf numFmtId="172" fontId="97" fillId="0" borderId="0" applyFont="0" applyFill="0" applyBorder="0" applyAlignment="0" applyProtection="0"/>
    <xf numFmtId="166" fontId="97" fillId="0" borderId="0" applyFont="0" applyFill="0" applyBorder="0" applyAlignment="0" applyProtection="0"/>
    <xf numFmtId="170" fontId="97" fillId="0" borderId="0" applyFont="0" applyFill="0" applyBorder="0" applyAlignment="0" applyProtection="0"/>
    <xf numFmtId="171" fontId="97" fillId="0" borderId="0" applyFont="0" applyFill="0" applyBorder="0" applyAlignment="0" applyProtection="0"/>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cellStyleXfs>
  <cellXfs count="139">
    <xf numFmtId="0" fontId="0" fillId="0" borderId="0" xfId="0"/>
    <xf numFmtId="0" fontId="12" fillId="0" borderId="0" xfId="7" applyFont="1" applyAlignment="1">
      <alignment horizontal="center" vertical="center" wrapText="1"/>
    </xf>
    <xf numFmtId="0" fontId="13" fillId="0" borderId="0" xfId="7" applyFont="1"/>
    <xf numFmtId="0" fontId="13" fillId="0" borderId="0" xfId="7" applyFont="1" applyAlignment="1">
      <alignment vertical="center" wrapText="1"/>
    </xf>
    <xf numFmtId="0" fontId="13" fillId="0" borderId="0" xfId="7" applyFont="1" applyFill="1"/>
    <xf numFmtId="0" fontId="13" fillId="0" borderId="0" xfId="7" applyFont="1" applyFill="1" applyAlignment="1">
      <alignment vertical="top" wrapText="1"/>
    </xf>
    <xf numFmtId="0" fontId="7" fillId="0" borderId="0" xfId="7" applyFont="1" applyAlignment="1">
      <alignment horizontal="center" vertical="center"/>
    </xf>
    <xf numFmtId="0" fontId="12"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3" fillId="0" borderId="1" xfId="7" applyFont="1" applyBorder="1" applyAlignment="1">
      <alignment horizontal="center" vertical="center" wrapText="1"/>
    </xf>
    <xf numFmtId="0" fontId="13" fillId="0" borderId="1" xfId="7" applyFont="1" applyFill="1" applyBorder="1" applyAlignment="1">
      <alignment horizontal="center" vertical="center" wrapText="1"/>
    </xf>
    <xf numFmtId="0" fontId="16" fillId="0" borderId="1" xfId="7" applyFont="1" applyBorder="1" applyAlignment="1">
      <alignment vertical="center" wrapText="1"/>
    </xf>
    <xf numFmtId="0" fontId="17" fillId="0" borderId="1" xfId="7" quotePrefix="1" applyFont="1" applyBorder="1" applyAlignment="1">
      <alignment horizontal="center" vertical="center" wrapText="1"/>
    </xf>
    <xf numFmtId="165" fontId="13" fillId="0" borderId="1" xfId="5" applyNumberFormat="1" applyFont="1" applyBorder="1" applyAlignment="1">
      <alignment horizontal="center" vertical="center" wrapText="1"/>
    </xf>
    <xf numFmtId="0" fontId="18" fillId="0" borderId="1" xfId="7" applyFont="1" applyBorder="1" applyAlignment="1">
      <alignment vertical="center" wrapText="1"/>
    </xf>
    <xf numFmtId="0" fontId="16" fillId="0" borderId="1" xfId="7" quotePrefix="1" applyFont="1" applyBorder="1" applyAlignment="1">
      <alignment horizontal="center" vertical="center" wrapText="1"/>
    </xf>
    <xf numFmtId="164" fontId="16" fillId="0" borderId="3" xfId="2" applyNumberFormat="1" applyFont="1" applyBorder="1" applyAlignment="1">
      <alignment horizontal="center" wrapText="1"/>
    </xf>
    <xf numFmtId="0" fontId="17" fillId="0" borderId="1" xfId="7" applyFont="1" applyBorder="1" applyAlignment="1">
      <alignment vertical="center" wrapText="1"/>
    </xf>
    <xf numFmtId="164" fontId="17" fillId="0" borderId="3" xfId="2" applyNumberFormat="1" applyFont="1" applyBorder="1" applyAlignment="1">
      <alignment horizontal="center" wrapText="1"/>
    </xf>
    <xf numFmtId="0" fontId="18" fillId="0" borderId="1" xfId="7" quotePrefix="1" applyFont="1" applyBorder="1" applyAlignment="1">
      <alignment horizontal="center" vertical="center" wrapText="1"/>
    </xf>
    <xf numFmtId="164" fontId="17" fillId="0" borderId="3" xfId="2" applyNumberFormat="1" applyFont="1" applyFill="1" applyBorder="1" applyAlignment="1">
      <alignment horizontal="center" wrapText="1"/>
    </xf>
    <xf numFmtId="0" fontId="16" fillId="0" borderId="1" xfId="7" applyFont="1" applyFill="1" applyBorder="1" applyAlignment="1">
      <alignment vertical="center" wrapText="1"/>
    </xf>
    <xf numFmtId="0" fontId="16" fillId="0" borderId="1" xfId="7" quotePrefix="1" applyFont="1" applyBorder="1" applyAlignment="1">
      <alignment horizontal="center"/>
    </xf>
    <xf numFmtId="0" fontId="16" fillId="0" borderId="0" xfId="7" applyFont="1" applyBorder="1" applyAlignment="1">
      <alignment vertical="center" wrapText="1"/>
    </xf>
    <xf numFmtId="0" fontId="16"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7" fillId="0" borderId="0" xfId="7" applyFont="1"/>
    <xf numFmtId="0" fontId="16" fillId="0" borderId="0" xfId="7" applyFont="1"/>
    <xf numFmtId="0" fontId="19" fillId="0" borderId="0" xfId="7" applyFont="1"/>
    <xf numFmtId="164" fontId="17" fillId="0" borderId="0" xfId="5" applyNumberFormat="1" applyFont="1"/>
    <xf numFmtId="164" fontId="10" fillId="0" borderId="0" xfId="10" applyNumberFormat="1" applyFont="1" applyFill="1"/>
    <xf numFmtId="0" fontId="100" fillId="0" borderId="0" xfId="0" applyFont="1" applyFill="1" applyBorder="1" applyAlignment="1"/>
    <xf numFmtId="0" fontId="100" fillId="0" borderId="0" xfId="0" applyFont="1" applyFill="1"/>
    <xf numFmtId="164" fontId="100" fillId="0" borderId="0" xfId="0" applyNumberFormat="1" applyFont="1" applyFill="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3" fillId="0" borderId="0" xfId="7" applyFont="1" applyAlignment="1">
      <alignment horizontal="center"/>
    </xf>
    <xf numFmtId="164" fontId="2" fillId="0" borderId="0" xfId="0" applyNumberFormat="1" applyFont="1"/>
    <xf numFmtId="0" fontId="19" fillId="0" borderId="0" xfId="7" applyFont="1" applyAlignment="1">
      <alignment horizontal="center"/>
    </xf>
    <xf numFmtId="0" fontId="16"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7" fillId="0" borderId="1" xfId="0" applyFont="1" applyBorder="1" applyAlignment="1">
      <alignment vertical="center" wrapText="1"/>
    </xf>
    <xf numFmtId="165" fontId="17" fillId="0" borderId="1" xfId="5" applyNumberFormat="1" applyFont="1" applyFill="1" applyBorder="1" applyAlignment="1">
      <alignment horizontal="center" vertical="center" wrapText="1"/>
    </xf>
    <xf numFmtId="0" fontId="100" fillId="0" borderId="0" xfId="0" applyFont="1" applyFill="1" applyBorder="1" applyAlignment="1">
      <alignment horizontal="left"/>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101" fillId="0" borderId="0" xfId="0" applyFont="1" applyFill="1"/>
    <xf numFmtId="164" fontId="101" fillId="0" borderId="0" xfId="0" applyNumberFormat="1" applyFont="1" applyFill="1"/>
    <xf numFmtId="49" fontId="102" fillId="37" borderId="5" xfId="11" applyNumberFormat="1" applyFont="1" applyFill="1" applyBorder="1" applyAlignment="1">
      <alignment horizontal="center" vertical="center" wrapText="1"/>
    </xf>
    <xf numFmtId="49" fontId="102" fillId="37" borderId="7" xfId="11" applyNumberFormat="1" applyFont="1" applyFill="1" applyBorder="1" applyAlignment="1">
      <alignment horizontal="center" vertical="center" wrapText="1"/>
    </xf>
    <xf numFmtId="49" fontId="102" fillId="37" borderId="4" xfId="11" applyNumberFormat="1" applyFont="1" applyFill="1" applyAlignment="1">
      <alignment horizontal="center" vertical="center" wrapText="1"/>
    </xf>
    <xf numFmtId="164" fontId="2" fillId="0" borderId="1" xfId="5" applyNumberFormat="1" applyFont="1" applyBorder="1" applyAlignment="1">
      <alignment horizontal="center" vertical="center" wrapText="1"/>
    </xf>
    <xf numFmtId="0" fontId="2" fillId="0" borderId="0" xfId="1" applyFont="1" applyAlignment="1">
      <alignment horizontal="center"/>
    </xf>
    <xf numFmtId="0" fontId="5" fillId="0" borderId="0" xfId="1" applyFont="1" applyAlignment="1">
      <alignment horizontal="center"/>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164" fontId="2" fillId="0" borderId="28"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9" fillId="0" borderId="0" xfId="7" applyFont="1" applyAlignment="1">
      <alignment horizontal="center"/>
    </xf>
    <xf numFmtId="164" fontId="16" fillId="0" borderId="0" xfId="5" applyNumberFormat="1" applyFont="1" applyAlignment="1">
      <alignment horizontal="center"/>
    </xf>
    <xf numFmtId="0" fontId="7" fillId="0" borderId="0" xfId="7" applyFont="1" applyAlignment="1">
      <alignment horizontal="left" vertical="center" wrapText="1"/>
    </xf>
    <xf numFmtId="0" fontId="14" fillId="0" borderId="0" xfId="7" applyFont="1" applyAlignment="1">
      <alignment horizontal="center" vertical="center"/>
    </xf>
    <xf numFmtId="0" fontId="15" fillId="0" borderId="0" xfId="7" applyFont="1" applyAlignment="1">
      <alignment horizontal="center"/>
    </xf>
    <xf numFmtId="0" fontId="12" fillId="0" borderId="0" xfId="7" applyFont="1" applyAlignment="1">
      <alignment horizontal="center" vertical="center"/>
    </xf>
    <xf numFmtId="0" fontId="16" fillId="0" borderId="0" xfId="7" applyFont="1" applyAlignment="1">
      <alignment horizontal="center"/>
    </xf>
    <xf numFmtId="49" fontId="102" fillId="37" borderId="5" xfId="11" applyNumberFormat="1" applyFont="1" applyFill="1" applyBorder="1" applyAlignment="1">
      <alignment horizontal="center" vertical="center" wrapText="1"/>
    </xf>
    <xf numFmtId="49" fontId="102" fillId="37" borderId="6" xfId="11" applyNumberFormat="1" applyFont="1" applyFill="1" applyBorder="1" applyAlignment="1">
      <alignment horizontal="center" vertical="center" wrapText="1"/>
    </xf>
    <xf numFmtId="164" fontId="3" fillId="0" borderId="0" xfId="0" applyNumberFormat="1" applyFont="1"/>
    <xf numFmtId="164" fontId="13" fillId="0" borderId="0" xfId="7" applyNumberFormat="1" applyFont="1" applyFill="1"/>
    <xf numFmtId="0" fontId="103" fillId="0" borderId="0" xfId="0" applyFont="1" applyFill="1" applyBorder="1" applyAlignment="1"/>
    <xf numFmtId="164" fontId="104" fillId="0" borderId="0" xfId="10" applyNumberFormat="1" applyFont="1" applyFill="1"/>
    <xf numFmtId="0" fontId="103" fillId="0" borderId="0" xfId="0" applyFont="1" applyFill="1"/>
    <xf numFmtId="164" fontId="103" fillId="0" borderId="0" xfId="10" applyNumberFormat="1" applyFont="1" applyFill="1"/>
    <xf numFmtId="164" fontId="103" fillId="0" borderId="0" xfId="0" applyNumberFormat="1" applyFont="1" applyFill="1"/>
    <xf numFmtId="0" fontId="103" fillId="0" borderId="0" xfId="0" applyFont="1" applyFill="1" applyBorder="1" applyAlignment="1">
      <alignment horizontal="left"/>
    </xf>
    <xf numFmtId="0" fontId="100" fillId="38" borderId="0" xfId="0" applyFont="1" applyFill="1" applyBorder="1" applyAlignment="1"/>
    <xf numFmtId="164" fontId="10" fillId="38" borderId="0" xfId="10" applyNumberFormat="1" applyFont="1" applyFill="1"/>
    <xf numFmtId="0" fontId="100" fillId="38" borderId="0" xfId="0" applyFont="1" applyFill="1"/>
    <xf numFmtId="164" fontId="100" fillId="38" borderId="0" xfId="0" applyNumberFormat="1" applyFont="1" applyFill="1"/>
  </cellXfs>
  <cellStyles count="2003">
    <cellStyle name="%" xfId="14"/>
    <cellStyle name="%_bao cao tinh hinh chuyen nhuong nha dau tu han che chuyen nhuong" xfId="15"/>
    <cellStyle name="%_DS nop DMua RAL" xfId="16"/>
    <cellStyle name="%_GUI TT" xfId="17"/>
    <cellStyle name="%_OANH" xfId="18"/>
    <cellStyle name="??" xfId="19"/>
    <cellStyle name="?? [0.00]_ Att. 1- Cover" xfId="20"/>
    <cellStyle name="?? [0]" xfId="21"/>
    <cellStyle name="?_x001d_??%U©÷u&amp;H©÷9_x0008_?_x0009_s_x000a__x0007__x0001__x0001_" xfId="22"/>
    <cellStyle name="?_x001d_??%U©÷u&amp;H©÷9_x0008_?_x0009_s_x000a__x0007__x0001__x0001_?_x0002_???????????????_x0001_(_x0002_u_x000d_?????_x001f_????????_x0007_????????????????!???????????           ?????           ?????????_x000d_C:\WINDOWS\country.sys_x000d_??????????????????????????????????????????????????????????????????????????????????????????????" xfId="23"/>
    <cellStyle name="???? [0.00]_BE-BQ" xfId="24"/>
    <cellStyle name="??????????????????? [0]_FTC_OFFER" xfId="25"/>
    <cellStyle name="???????????????????_FTC_OFFER" xfId="26"/>
    <cellStyle name="????_BE-BQ" xfId="27"/>
    <cellStyle name="???[0]_?? DI" xfId="28"/>
    <cellStyle name="???_?? DI" xfId="29"/>
    <cellStyle name="??[0]_BRE" xfId="30"/>
    <cellStyle name="??_ ??? ???? " xfId="31"/>
    <cellStyle name="??A? [0]_laroux_1_¢¬???¢â? " xfId="32"/>
    <cellStyle name="??A?_laroux_1_¢¬???¢â? " xfId="33"/>
    <cellStyle name="?¡±¢¥?_?¨ù??¢´¢¥_¢¬???¢â? " xfId="34"/>
    <cellStyle name="?ðÇ%U?&amp;H?_x0008_?s_x000a__x0007__x0001__x0001_" xfId="35"/>
    <cellStyle name="?ðÇ%U?&amp;H?_x0008_?s_x000a__x0007__x0001__x0001_?_x0002_ÿÿÿÿÿÿÿÿÿÿÿÿÿÿÿ_x0001_(_x0002_?€????ÿÿÿÿ????_x0007_??????????????????????????           ?????           ?????????_x000d_C:\WINDOWS\country.sys_x000d_??????????????????????????????????????????????????????????????????????????????????????????????" xfId="36"/>
    <cellStyle name="•W?_Format" xfId="37"/>
    <cellStyle name="•W€_Format" xfId="38"/>
    <cellStyle name="20% - Accent1 2" xfId="39"/>
    <cellStyle name="20% - Accent2 2" xfId="40"/>
    <cellStyle name="20% - Accent3 2" xfId="41"/>
    <cellStyle name="20% - Accent4 2" xfId="42"/>
    <cellStyle name="20% - Accent5 2" xfId="43"/>
    <cellStyle name="20% - Accent6 2" xfId="44"/>
    <cellStyle name="40% - Accent1 2" xfId="45"/>
    <cellStyle name="40% - Accent2 2" xfId="46"/>
    <cellStyle name="40% - Accent3 2" xfId="47"/>
    <cellStyle name="40% - Accent4 2" xfId="48"/>
    <cellStyle name="40% - Accent5 2" xfId="49"/>
    <cellStyle name="40%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1 2 2" xfId="58"/>
    <cellStyle name="Accent2 2" xfId="59"/>
    <cellStyle name="Accent3 2" xfId="60"/>
    <cellStyle name="Accent4 2" xfId="61"/>
    <cellStyle name="Accent5 2" xfId="62"/>
    <cellStyle name="Accent6 2" xfId="63"/>
    <cellStyle name="ÄÞ¸¶ [0]_1" xfId="64"/>
    <cellStyle name="ÄÞ¸¶_1" xfId="65"/>
    <cellStyle name="Bad 2" xfId="66"/>
    <cellStyle name="Bad 2 2" xfId="67"/>
    <cellStyle name="Brand Align Left Text" xfId="68"/>
    <cellStyle name="Brand Default" xfId="69"/>
    <cellStyle name="Brand Percent" xfId="70"/>
    <cellStyle name="Brand Source" xfId="71"/>
    <cellStyle name="Brand Subtitle with Underline" xfId="72"/>
    <cellStyle name="Brand Subtitle without Underline" xfId="73"/>
    <cellStyle name="Brand Title" xfId="74"/>
    <cellStyle name="Ç¥ÁØ_laroux_4_ÃÑÇÕ°è " xfId="75"/>
    <cellStyle name="Calculation 2" xfId="76"/>
    <cellStyle name="category" xfId="77"/>
    <cellStyle name="CC1" xfId="78"/>
    <cellStyle name="CC2" xfId="79"/>
    <cellStyle name="chchuyen" xfId="80"/>
    <cellStyle name="Check Cell 2" xfId="81"/>
    <cellStyle name="Comma" xfId="10" builtinId="3"/>
    <cellStyle name="Comma [0] 2" xfId="3"/>
    <cellStyle name="Comma 10" xfId="82"/>
    <cellStyle name="Comma 10 2" xfId="83"/>
    <cellStyle name="Comma 105" xfId="84"/>
    <cellStyle name="Comma 105 2" xfId="85"/>
    <cellStyle name="Comma 106" xfId="86"/>
    <cellStyle name="Comma 106 2" xfId="87"/>
    <cellStyle name="Comma 107" xfId="88"/>
    <cellStyle name="Comma 107 2" xfId="89"/>
    <cellStyle name="Comma 108" xfId="90"/>
    <cellStyle name="Comma 108 2" xfId="91"/>
    <cellStyle name="Comma 109" xfId="92"/>
    <cellStyle name="Comma 109 2" xfId="93"/>
    <cellStyle name="Comma 11" xfId="94"/>
    <cellStyle name="Comma 11 2" xfId="95"/>
    <cellStyle name="Comma 110" xfId="96"/>
    <cellStyle name="Comma 110 2" xfId="97"/>
    <cellStyle name="Comma 111" xfId="98"/>
    <cellStyle name="Comma 111 2" xfId="99"/>
    <cellStyle name="Comma 119" xfId="100"/>
    <cellStyle name="Comma 119 2" xfId="101"/>
    <cellStyle name="Comma 12" xfId="102"/>
    <cellStyle name="Comma 12 2" xfId="103"/>
    <cellStyle name="Comma 120" xfId="104"/>
    <cellStyle name="Comma 120 2" xfId="105"/>
    <cellStyle name="Comma 121" xfId="106"/>
    <cellStyle name="Comma 121 2" xfId="107"/>
    <cellStyle name="Comma 122" xfId="108"/>
    <cellStyle name="Comma 122 2" xfId="109"/>
    <cellStyle name="Comma 13" xfId="110"/>
    <cellStyle name="Comma 13 2" xfId="111"/>
    <cellStyle name="Comma 14" xfId="112"/>
    <cellStyle name="Comma 14 2" xfId="113"/>
    <cellStyle name="Comma 14 2 2" xfId="114"/>
    <cellStyle name="Comma 14 3" xfId="115"/>
    <cellStyle name="Comma 15" xfId="116"/>
    <cellStyle name="Comma 16" xfId="117"/>
    <cellStyle name="Comma 16 2" xfId="118"/>
    <cellStyle name="Comma 17" xfId="119"/>
    <cellStyle name="Comma 2" xfId="4"/>
    <cellStyle name="Comma 2 10" xfId="120"/>
    <cellStyle name="Comma 2 10 2" xfId="121"/>
    <cellStyle name="Comma 2 100" xfId="122"/>
    <cellStyle name="Comma 2 100 2" xfId="123"/>
    <cellStyle name="Comma 2 101" xfId="124"/>
    <cellStyle name="Comma 2 101 2" xfId="125"/>
    <cellStyle name="Comma 2 102" xfId="126"/>
    <cellStyle name="Comma 2 102 2" xfId="127"/>
    <cellStyle name="Comma 2 103" xfId="128"/>
    <cellStyle name="Comma 2 103 2" xfId="129"/>
    <cellStyle name="Comma 2 104" xfId="130"/>
    <cellStyle name="Comma 2 104 2" xfId="131"/>
    <cellStyle name="Comma 2 105" xfId="132"/>
    <cellStyle name="Comma 2 105 2" xfId="133"/>
    <cellStyle name="Comma 2 106" xfId="134"/>
    <cellStyle name="Comma 2 106 2" xfId="135"/>
    <cellStyle name="Comma 2 107" xfId="136"/>
    <cellStyle name="Comma 2 107 2" xfId="137"/>
    <cellStyle name="Comma 2 108" xfId="138"/>
    <cellStyle name="Comma 2 108 2" xfId="139"/>
    <cellStyle name="Comma 2 109" xfId="140"/>
    <cellStyle name="Comma 2 109 2" xfId="141"/>
    <cellStyle name="Comma 2 11" xfId="142"/>
    <cellStyle name="Comma 2 11 2" xfId="143"/>
    <cellStyle name="Comma 2 110" xfId="144"/>
    <cellStyle name="Comma 2 110 2" xfId="145"/>
    <cellStyle name="Comma 2 111" xfId="146"/>
    <cellStyle name="Comma 2 111 2" xfId="147"/>
    <cellStyle name="Comma 2 112" xfId="148"/>
    <cellStyle name="Comma 2 112 2" xfId="149"/>
    <cellStyle name="Comma 2 113" xfId="150"/>
    <cellStyle name="Comma 2 113 2" xfId="151"/>
    <cellStyle name="Comma 2 114" xfId="152"/>
    <cellStyle name="Comma 2 114 2" xfId="153"/>
    <cellStyle name="Comma 2 115" xfId="154"/>
    <cellStyle name="Comma 2 115 2" xfId="155"/>
    <cellStyle name="Comma 2 116" xfId="156"/>
    <cellStyle name="Comma 2 116 2" xfId="157"/>
    <cellStyle name="Comma 2 117" xfId="158"/>
    <cellStyle name="Comma 2 117 2" xfId="159"/>
    <cellStyle name="Comma 2 118" xfId="160"/>
    <cellStyle name="Comma 2 118 2" xfId="161"/>
    <cellStyle name="Comma 2 119" xfId="162"/>
    <cellStyle name="Comma 2 119 2" xfId="163"/>
    <cellStyle name="Comma 2 12" xfId="164"/>
    <cellStyle name="Comma 2 12 2" xfId="165"/>
    <cellStyle name="Comma 2 120" xfId="166"/>
    <cellStyle name="Comma 2 120 2" xfId="167"/>
    <cellStyle name="Comma 2 121" xfId="168"/>
    <cellStyle name="Comma 2 121 2" xfId="169"/>
    <cellStyle name="Comma 2 122" xfId="170"/>
    <cellStyle name="Comma 2 122 2" xfId="171"/>
    <cellStyle name="Comma 2 123" xfId="172"/>
    <cellStyle name="Comma 2 123 2" xfId="173"/>
    <cellStyle name="Comma 2 124" xfId="174"/>
    <cellStyle name="Comma 2 124 2" xfId="175"/>
    <cellStyle name="Comma 2 125" xfId="176"/>
    <cellStyle name="Comma 2 125 2" xfId="177"/>
    <cellStyle name="Comma 2 126" xfId="178"/>
    <cellStyle name="Comma 2 126 2" xfId="179"/>
    <cellStyle name="Comma 2 127" xfId="180"/>
    <cellStyle name="Comma 2 127 2" xfId="181"/>
    <cellStyle name="Comma 2 128" xfId="182"/>
    <cellStyle name="Comma 2 128 2" xfId="183"/>
    <cellStyle name="Comma 2 129" xfId="184"/>
    <cellStyle name="Comma 2 129 2" xfId="185"/>
    <cellStyle name="Comma 2 13" xfId="186"/>
    <cellStyle name="Comma 2 13 2" xfId="187"/>
    <cellStyle name="Comma 2 130" xfId="188"/>
    <cellStyle name="Comma 2 14" xfId="189"/>
    <cellStyle name="Comma 2 14 2" xfId="190"/>
    <cellStyle name="Comma 2 15" xfId="191"/>
    <cellStyle name="Comma 2 15 2" xfId="192"/>
    <cellStyle name="Comma 2 16" xfId="193"/>
    <cellStyle name="Comma 2 16 2" xfId="194"/>
    <cellStyle name="Comma 2 17" xfId="195"/>
    <cellStyle name="Comma 2 17 2" xfId="196"/>
    <cellStyle name="Comma 2 18" xfId="197"/>
    <cellStyle name="Comma 2 18 2" xfId="198"/>
    <cellStyle name="Comma 2 19" xfId="199"/>
    <cellStyle name="Comma 2 19 2" xfId="200"/>
    <cellStyle name="Comma 2 2" xfId="5"/>
    <cellStyle name="Comma 2 2 10" xfId="201"/>
    <cellStyle name="Comma 2 2 10 2" xfId="202"/>
    <cellStyle name="Comma 2 2 13" xfId="203"/>
    <cellStyle name="Comma 2 2 13 2" xfId="204"/>
    <cellStyle name="Comma 2 2 13 2 2" xfId="205"/>
    <cellStyle name="Comma 2 2 2" xfId="206"/>
    <cellStyle name="Comma 2 2 2 2" xfId="207"/>
    <cellStyle name="Comma 2 2 2 2 2" xfId="208"/>
    <cellStyle name="Comma 2 2 2 3" xfId="209"/>
    <cellStyle name="Comma 2 2 3" xfId="210"/>
    <cellStyle name="Comma 2 2 3 2" xfId="211"/>
    <cellStyle name="Comma 2 2 4" xfId="212"/>
    <cellStyle name="Comma 2 2 4 2" xfId="213"/>
    <cellStyle name="Comma 2 2 5" xfId="214"/>
    <cellStyle name="Comma 2 2 5 2" xfId="215"/>
    <cellStyle name="Comma 2 2 6" xfId="216"/>
    <cellStyle name="Comma 2 2 6 2" xfId="217"/>
    <cellStyle name="Comma 2 2 7" xfId="218"/>
    <cellStyle name="Comma 2 2 7 2" xfId="219"/>
    <cellStyle name="Comma 2 2 8" xfId="220"/>
    <cellStyle name="Comma 2 2 8 2" xfId="221"/>
    <cellStyle name="Comma 2 2 9" xfId="222"/>
    <cellStyle name="Comma 2 2 9 2" xfId="223"/>
    <cellStyle name="Comma 2 20" xfId="224"/>
    <cellStyle name="Comma 2 20 2" xfId="225"/>
    <cellStyle name="Comma 2 21" xfId="226"/>
    <cellStyle name="Comma 2 21 2" xfId="227"/>
    <cellStyle name="Comma 2 22" xfId="228"/>
    <cellStyle name="Comma 2 22 2" xfId="229"/>
    <cellStyle name="Comma 2 23" xfId="230"/>
    <cellStyle name="Comma 2 23 2" xfId="231"/>
    <cellStyle name="Comma 2 24" xfId="232"/>
    <cellStyle name="Comma 2 24 2" xfId="233"/>
    <cellStyle name="Comma 2 25" xfId="234"/>
    <cellStyle name="Comma 2 25 2" xfId="235"/>
    <cellStyle name="Comma 2 26" xfId="236"/>
    <cellStyle name="Comma 2 26 2" xfId="237"/>
    <cellStyle name="Comma 2 27" xfId="238"/>
    <cellStyle name="Comma 2 27 2" xfId="239"/>
    <cellStyle name="Comma 2 28" xfId="240"/>
    <cellStyle name="Comma 2 28 2" xfId="241"/>
    <cellStyle name="Comma 2 29" xfId="242"/>
    <cellStyle name="Comma 2 29 2" xfId="243"/>
    <cellStyle name="Comma 2 3" xfId="13"/>
    <cellStyle name="Comma 2 3 2" xfId="244"/>
    <cellStyle name="Comma 2 3 3" xfId="245"/>
    <cellStyle name="Comma 2 3 3 2" xfId="246"/>
    <cellStyle name="Comma 2 3 4" xfId="247"/>
    <cellStyle name="Comma 2 3 4 2" xfId="248"/>
    <cellStyle name="Comma 2 30" xfId="249"/>
    <cellStyle name="Comma 2 30 2" xfId="250"/>
    <cellStyle name="Comma 2 31" xfId="251"/>
    <cellStyle name="Comma 2 31 2" xfId="252"/>
    <cellStyle name="Comma 2 32" xfId="253"/>
    <cellStyle name="Comma 2 32 2" xfId="254"/>
    <cellStyle name="Comma 2 33" xfId="255"/>
    <cellStyle name="Comma 2 33 2" xfId="256"/>
    <cellStyle name="Comma 2 34" xfId="257"/>
    <cellStyle name="Comma 2 34 2" xfId="258"/>
    <cellStyle name="Comma 2 35" xfId="259"/>
    <cellStyle name="Comma 2 35 2" xfId="260"/>
    <cellStyle name="Comma 2 36" xfId="261"/>
    <cellStyle name="Comma 2 36 2" xfId="262"/>
    <cellStyle name="Comma 2 37" xfId="263"/>
    <cellStyle name="Comma 2 37 2" xfId="264"/>
    <cellStyle name="Comma 2 38" xfId="265"/>
    <cellStyle name="Comma 2 38 2" xfId="266"/>
    <cellStyle name="Comma 2 39" xfId="267"/>
    <cellStyle name="Comma 2 39 2" xfId="268"/>
    <cellStyle name="Comma 2 4" xfId="269"/>
    <cellStyle name="Comma 2 4 2" xfId="270"/>
    <cellStyle name="Comma 2 4 2 2" xfId="271"/>
    <cellStyle name="Comma 2 4 2 2 2" xfId="272"/>
    <cellStyle name="Comma 2 4 3" xfId="273"/>
    <cellStyle name="Comma 2 4 3 2" xfId="274"/>
    <cellStyle name="Comma 2 4 4" xfId="275"/>
    <cellStyle name="Comma 2 40" xfId="276"/>
    <cellStyle name="Comma 2 40 2" xfId="277"/>
    <cellStyle name="Comma 2 41" xfId="278"/>
    <cellStyle name="Comma 2 41 2" xfId="279"/>
    <cellStyle name="Comma 2 42" xfId="280"/>
    <cellStyle name="Comma 2 42 2" xfId="281"/>
    <cellStyle name="Comma 2 43" xfId="282"/>
    <cellStyle name="Comma 2 43 2" xfId="283"/>
    <cellStyle name="Comma 2 44" xfId="284"/>
    <cellStyle name="Comma 2 44 2" xfId="285"/>
    <cellStyle name="Comma 2 45" xfId="286"/>
    <cellStyle name="Comma 2 45 2" xfId="287"/>
    <cellStyle name="Comma 2 46" xfId="288"/>
    <cellStyle name="Comma 2 46 2" xfId="289"/>
    <cellStyle name="Comma 2 47" xfId="290"/>
    <cellStyle name="Comma 2 47 2" xfId="291"/>
    <cellStyle name="Comma 2 48" xfId="292"/>
    <cellStyle name="Comma 2 48 2" xfId="293"/>
    <cellStyle name="Comma 2 49" xfId="294"/>
    <cellStyle name="Comma 2 49 2" xfId="295"/>
    <cellStyle name="Comma 2 5" xfId="296"/>
    <cellStyle name="Comma 2 5 2" xfId="297"/>
    <cellStyle name="Comma 2 5 2 2" xfId="298"/>
    <cellStyle name="Comma 2 5 3" xfId="299"/>
    <cellStyle name="Comma 2 5 3 2" xfId="300"/>
    <cellStyle name="Comma 2 5 4" xfId="301"/>
    <cellStyle name="Comma 2 50" xfId="302"/>
    <cellStyle name="Comma 2 50 2" xfId="303"/>
    <cellStyle name="Comma 2 51" xfId="304"/>
    <cellStyle name="Comma 2 51 2" xfId="305"/>
    <cellStyle name="Comma 2 52" xfId="306"/>
    <cellStyle name="Comma 2 52 2" xfId="307"/>
    <cellStyle name="Comma 2 53" xfId="308"/>
    <cellStyle name="Comma 2 53 2" xfId="309"/>
    <cellStyle name="Comma 2 54" xfId="310"/>
    <cellStyle name="Comma 2 54 2" xfId="311"/>
    <cellStyle name="Comma 2 55" xfId="312"/>
    <cellStyle name="Comma 2 55 2" xfId="313"/>
    <cellStyle name="Comma 2 56" xfId="314"/>
    <cellStyle name="Comma 2 56 2" xfId="315"/>
    <cellStyle name="Comma 2 57" xfId="316"/>
    <cellStyle name="Comma 2 57 2" xfId="317"/>
    <cellStyle name="Comma 2 58" xfId="318"/>
    <cellStyle name="Comma 2 58 2" xfId="319"/>
    <cellStyle name="Comma 2 59" xfId="320"/>
    <cellStyle name="Comma 2 59 2" xfId="321"/>
    <cellStyle name="Comma 2 6" xfId="322"/>
    <cellStyle name="Comma 2 6 2" xfId="323"/>
    <cellStyle name="Comma 2 6 2 2" xfId="324"/>
    <cellStyle name="Comma 2 6 3" xfId="325"/>
    <cellStyle name="Comma 2 6 3 2" xfId="326"/>
    <cellStyle name="Comma 2 6 4" xfId="327"/>
    <cellStyle name="Comma 2 60" xfId="328"/>
    <cellStyle name="Comma 2 60 2" xfId="329"/>
    <cellStyle name="Comma 2 61" xfId="330"/>
    <cellStyle name="Comma 2 61 2" xfId="331"/>
    <cellStyle name="Comma 2 62" xfId="332"/>
    <cellStyle name="Comma 2 62 2" xfId="333"/>
    <cellStyle name="Comma 2 63" xfId="334"/>
    <cellStyle name="Comma 2 63 2" xfId="335"/>
    <cellStyle name="Comma 2 64" xfId="336"/>
    <cellStyle name="Comma 2 64 2" xfId="337"/>
    <cellStyle name="Comma 2 65" xfId="338"/>
    <cellStyle name="Comma 2 65 2" xfId="339"/>
    <cellStyle name="Comma 2 66" xfId="340"/>
    <cellStyle name="Comma 2 66 2" xfId="341"/>
    <cellStyle name="Comma 2 67" xfId="342"/>
    <cellStyle name="Comma 2 67 2" xfId="343"/>
    <cellStyle name="Comma 2 68" xfId="344"/>
    <cellStyle name="Comma 2 68 2" xfId="345"/>
    <cellStyle name="Comma 2 69" xfId="346"/>
    <cellStyle name="Comma 2 69 2" xfId="347"/>
    <cellStyle name="Comma 2 7" xfId="348"/>
    <cellStyle name="Comma 2 7 2" xfId="349"/>
    <cellStyle name="Comma 2 7 2 2" xfId="350"/>
    <cellStyle name="Comma 2 7 3" xfId="351"/>
    <cellStyle name="Comma 2 7 3 2" xfId="352"/>
    <cellStyle name="Comma 2 7 4" xfId="353"/>
    <cellStyle name="Comma 2 70" xfId="354"/>
    <cellStyle name="Comma 2 70 2" xfId="355"/>
    <cellStyle name="Comma 2 71" xfId="356"/>
    <cellStyle name="Comma 2 71 2" xfId="357"/>
    <cellStyle name="Comma 2 72" xfId="358"/>
    <cellStyle name="Comma 2 72 2" xfId="359"/>
    <cellStyle name="Comma 2 73" xfId="360"/>
    <cellStyle name="Comma 2 73 2" xfId="361"/>
    <cellStyle name="Comma 2 74" xfId="362"/>
    <cellStyle name="Comma 2 74 2" xfId="363"/>
    <cellStyle name="Comma 2 75" xfId="364"/>
    <cellStyle name="Comma 2 75 2" xfId="365"/>
    <cellStyle name="Comma 2 76" xfId="366"/>
    <cellStyle name="Comma 2 76 2" xfId="367"/>
    <cellStyle name="Comma 2 77" xfId="368"/>
    <cellStyle name="Comma 2 77 2" xfId="369"/>
    <cellStyle name="Comma 2 78" xfId="370"/>
    <cellStyle name="Comma 2 78 2" xfId="371"/>
    <cellStyle name="Comma 2 79" xfId="372"/>
    <cellStyle name="Comma 2 79 2" xfId="373"/>
    <cellStyle name="Comma 2 8" xfId="374"/>
    <cellStyle name="Comma 2 8 2" xfId="375"/>
    <cellStyle name="Comma 2 8 2 2" xfId="376"/>
    <cellStyle name="Comma 2 8 3" xfId="377"/>
    <cellStyle name="Comma 2 8 3 2" xfId="378"/>
    <cellStyle name="Comma 2 8 4" xfId="379"/>
    <cellStyle name="Comma 2 80" xfId="380"/>
    <cellStyle name="Comma 2 80 2" xfId="381"/>
    <cellStyle name="Comma 2 81" xfId="382"/>
    <cellStyle name="Comma 2 81 2" xfId="383"/>
    <cellStyle name="Comma 2 82" xfId="384"/>
    <cellStyle name="Comma 2 82 2" xfId="385"/>
    <cellStyle name="Comma 2 83" xfId="386"/>
    <cellStyle name="Comma 2 83 2" xfId="387"/>
    <cellStyle name="Comma 2 84" xfId="388"/>
    <cellStyle name="Comma 2 84 2" xfId="389"/>
    <cellStyle name="Comma 2 85" xfId="390"/>
    <cellStyle name="Comma 2 85 2" xfId="391"/>
    <cellStyle name="Comma 2 86" xfId="392"/>
    <cellStyle name="Comma 2 86 2" xfId="393"/>
    <cellStyle name="Comma 2 87" xfId="394"/>
    <cellStyle name="Comma 2 87 2" xfId="395"/>
    <cellStyle name="Comma 2 88" xfId="396"/>
    <cellStyle name="Comma 2 88 2" xfId="397"/>
    <cellStyle name="Comma 2 89" xfId="398"/>
    <cellStyle name="Comma 2 89 2" xfId="399"/>
    <cellStyle name="Comma 2 9" xfId="400"/>
    <cellStyle name="Comma 2 9 2" xfId="401"/>
    <cellStyle name="Comma 2 90" xfId="402"/>
    <cellStyle name="Comma 2 90 2" xfId="403"/>
    <cellStyle name="Comma 2 91" xfId="404"/>
    <cellStyle name="Comma 2 91 2" xfId="405"/>
    <cellStyle name="Comma 2 92" xfId="406"/>
    <cellStyle name="Comma 2 92 2" xfId="407"/>
    <cellStyle name="Comma 2 93" xfId="408"/>
    <cellStyle name="Comma 2 93 2" xfId="409"/>
    <cellStyle name="Comma 2 94" xfId="410"/>
    <cellStyle name="Comma 2 94 2" xfId="411"/>
    <cellStyle name="Comma 2 95" xfId="412"/>
    <cellStyle name="Comma 2 95 2" xfId="413"/>
    <cellStyle name="Comma 2 96" xfId="414"/>
    <cellStyle name="Comma 2 96 2" xfId="415"/>
    <cellStyle name="Comma 2 97" xfId="416"/>
    <cellStyle name="Comma 2 97 2" xfId="417"/>
    <cellStyle name="Comma 2 98" xfId="418"/>
    <cellStyle name="Comma 2 98 2" xfId="419"/>
    <cellStyle name="Comma 2 99" xfId="420"/>
    <cellStyle name="Comma 2 99 2" xfId="421"/>
    <cellStyle name="Comma 3" xfId="2"/>
    <cellStyle name="Comma 3 10" xfId="422"/>
    <cellStyle name="Comma 3 10 2" xfId="423"/>
    <cellStyle name="Comma 3 100" xfId="424"/>
    <cellStyle name="Comma 3 100 2" xfId="425"/>
    <cellStyle name="Comma 3 100 3" xfId="426"/>
    <cellStyle name="Comma 3 101" xfId="427"/>
    <cellStyle name="Comma 3 101 2" xfId="428"/>
    <cellStyle name="Comma 3 101 3" xfId="429"/>
    <cellStyle name="Comma 3 102" xfId="430"/>
    <cellStyle name="Comma 3 102 2" xfId="431"/>
    <cellStyle name="Comma 3 102 3" xfId="432"/>
    <cellStyle name="Comma 3 103" xfId="433"/>
    <cellStyle name="Comma 3 103 2" xfId="434"/>
    <cellStyle name="Comma 3 103 3" xfId="435"/>
    <cellStyle name="Comma 3 104" xfId="436"/>
    <cellStyle name="Comma 3 104 2" xfId="437"/>
    <cellStyle name="Comma 3 104 3" xfId="438"/>
    <cellStyle name="Comma 3 105" xfId="439"/>
    <cellStyle name="Comma 3 105 2" xfId="440"/>
    <cellStyle name="Comma 3 105 3" xfId="441"/>
    <cellStyle name="Comma 3 106" xfId="442"/>
    <cellStyle name="Comma 3 106 2" xfId="443"/>
    <cellStyle name="Comma 3 106 3" xfId="444"/>
    <cellStyle name="Comma 3 107" xfId="445"/>
    <cellStyle name="Comma 3 107 2" xfId="446"/>
    <cellStyle name="Comma 3 107 3" xfId="447"/>
    <cellStyle name="Comma 3 108" xfId="448"/>
    <cellStyle name="Comma 3 108 2" xfId="449"/>
    <cellStyle name="Comma 3 108 3" xfId="450"/>
    <cellStyle name="Comma 3 109" xfId="451"/>
    <cellStyle name="Comma 3 109 2" xfId="452"/>
    <cellStyle name="Comma 3 109 3" xfId="453"/>
    <cellStyle name="Comma 3 11" xfId="454"/>
    <cellStyle name="Comma 3 11 2" xfId="455"/>
    <cellStyle name="Comma 3 110" xfId="456"/>
    <cellStyle name="Comma 3 110 2" xfId="457"/>
    <cellStyle name="Comma 3 110 3" xfId="458"/>
    <cellStyle name="Comma 3 111" xfId="459"/>
    <cellStyle name="Comma 3 111 2" xfId="460"/>
    <cellStyle name="Comma 3 111 3" xfId="461"/>
    <cellStyle name="Comma 3 112" xfId="462"/>
    <cellStyle name="Comma 3 112 2" xfId="463"/>
    <cellStyle name="Comma 3 112 3" xfId="464"/>
    <cellStyle name="Comma 3 113" xfId="465"/>
    <cellStyle name="Comma 3 113 2" xfId="466"/>
    <cellStyle name="Comma 3 113 3" xfId="467"/>
    <cellStyle name="Comma 3 114" xfId="468"/>
    <cellStyle name="Comma 3 114 2" xfId="469"/>
    <cellStyle name="Comma 3 114 3" xfId="470"/>
    <cellStyle name="Comma 3 115" xfId="471"/>
    <cellStyle name="Comma 3 115 2" xfId="472"/>
    <cellStyle name="Comma 3 115 3" xfId="473"/>
    <cellStyle name="Comma 3 116" xfId="474"/>
    <cellStyle name="Comma 3 116 2" xfId="475"/>
    <cellStyle name="Comma 3 116 3" xfId="476"/>
    <cellStyle name="Comma 3 117" xfId="477"/>
    <cellStyle name="Comma 3 117 2" xfId="478"/>
    <cellStyle name="Comma 3 117 3" xfId="479"/>
    <cellStyle name="Comma 3 118" xfId="480"/>
    <cellStyle name="Comma 3 118 2" xfId="481"/>
    <cellStyle name="Comma 3 118 3" xfId="482"/>
    <cellStyle name="Comma 3 119" xfId="483"/>
    <cellStyle name="Comma 3 119 2" xfId="484"/>
    <cellStyle name="Comma 3 119 3" xfId="485"/>
    <cellStyle name="Comma 3 12" xfId="486"/>
    <cellStyle name="Comma 3 12 2" xfId="487"/>
    <cellStyle name="Comma 3 120" xfId="488"/>
    <cellStyle name="Comma 3 120 2" xfId="489"/>
    <cellStyle name="Comma 3 120 3" xfId="490"/>
    <cellStyle name="Comma 3 121" xfId="491"/>
    <cellStyle name="Comma 3 121 2" xfId="492"/>
    <cellStyle name="Comma 3 121 3" xfId="493"/>
    <cellStyle name="Comma 3 122" xfId="494"/>
    <cellStyle name="Comma 3 122 2" xfId="495"/>
    <cellStyle name="Comma 3 122 3" xfId="496"/>
    <cellStyle name="Comma 3 123" xfId="497"/>
    <cellStyle name="Comma 3 123 2" xfId="498"/>
    <cellStyle name="Comma 3 123 3" xfId="499"/>
    <cellStyle name="Comma 3 124" xfId="500"/>
    <cellStyle name="Comma 3 124 2" xfId="501"/>
    <cellStyle name="Comma 3 124 3" xfId="502"/>
    <cellStyle name="Comma 3 125" xfId="503"/>
    <cellStyle name="Comma 3 125 2" xfId="504"/>
    <cellStyle name="Comma 3 125 3" xfId="505"/>
    <cellStyle name="Comma 3 126" xfId="506"/>
    <cellStyle name="Comma 3 126 2" xfId="507"/>
    <cellStyle name="Comma 3 126 3" xfId="508"/>
    <cellStyle name="Comma 3 127" xfId="509"/>
    <cellStyle name="Comma 3 127 2" xfId="510"/>
    <cellStyle name="Comma 3 127 3" xfId="511"/>
    <cellStyle name="Comma 3 128" xfId="512"/>
    <cellStyle name="Comma 3 128 2" xfId="513"/>
    <cellStyle name="Comma 3 128 3" xfId="514"/>
    <cellStyle name="Comma 3 129" xfId="515"/>
    <cellStyle name="Comma 3 129 2" xfId="516"/>
    <cellStyle name="Comma 3 129 2 2" xfId="517"/>
    <cellStyle name="Comma 3 129 3" xfId="518"/>
    <cellStyle name="Comma 3 13" xfId="519"/>
    <cellStyle name="Comma 3 13 2" xfId="520"/>
    <cellStyle name="Comma 3 130" xfId="521"/>
    <cellStyle name="Comma 3 131" xfId="522"/>
    <cellStyle name="Comma 3 14" xfId="523"/>
    <cellStyle name="Comma 3 14 2" xfId="524"/>
    <cellStyle name="Comma 3 15" xfId="525"/>
    <cellStyle name="Comma 3 15 2" xfId="526"/>
    <cellStyle name="Comma 3 15 3" xfId="527"/>
    <cellStyle name="Comma 3 16" xfId="528"/>
    <cellStyle name="Comma 3 16 2" xfId="529"/>
    <cellStyle name="Comma 3 16 3" xfId="530"/>
    <cellStyle name="Comma 3 17" xfId="531"/>
    <cellStyle name="Comma 3 17 2" xfId="532"/>
    <cellStyle name="Comma 3 17 3" xfId="533"/>
    <cellStyle name="Comma 3 18" xfId="534"/>
    <cellStyle name="Comma 3 18 2" xfId="535"/>
    <cellStyle name="Comma 3 18 3" xfId="536"/>
    <cellStyle name="Comma 3 19" xfId="537"/>
    <cellStyle name="Comma 3 19 2" xfId="538"/>
    <cellStyle name="Comma 3 19 3" xfId="539"/>
    <cellStyle name="Comma 3 2" xfId="540"/>
    <cellStyle name="Comma 3 2 2" xfId="541"/>
    <cellStyle name="Comma 3 2 2 2" xfId="542"/>
    <cellStyle name="Comma 3 2 2 2 2" xfId="543"/>
    <cellStyle name="Comma 3 2 2 3" xfId="544"/>
    <cellStyle name="Comma 3 2 3" xfId="545"/>
    <cellStyle name="Comma 3 2 3 2" xfId="546"/>
    <cellStyle name="Comma 3 2 4" xfId="547"/>
    <cellStyle name="Comma 3 2 4 2" xfId="548"/>
    <cellStyle name="Comma 3 2 5" xfId="549"/>
    <cellStyle name="Comma 3 2 5 2" xfId="550"/>
    <cellStyle name="Comma 3 2 6" xfId="551"/>
    <cellStyle name="Comma 3 2 6 2" xfId="552"/>
    <cellStyle name="Comma 3 2 7" xfId="553"/>
    <cellStyle name="Comma 3 2 7 2" xfId="554"/>
    <cellStyle name="Comma 3 2 8" xfId="555"/>
    <cellStyle name="Comma 3 2 8 2" xfId="556"/>
    <cellStyle name="Comma 3 20" xfId="557"/>
    <cellStyle name="Comma 3 20 2" xfId="558"/>
    <cellStyle name="Comma 3 20 3" xfId="559"/>
    <cellStyle name="Comma 3 21" xfId="560"/>
    <cellStyle name="Comma 3 21 2" xfId="561"/>
    <cellStyle name="Comma 3 21 3" xfId="562"/>
    <cellStyle name="Comma 3 22" xfId="563"/>
    <cellStyle name="Comma 3 22 2" xfId="564"/>
    <cellStyle name="Comma 3 22 3" xfId="565"/>
    <cellStyle name="Comma 3 23" xfId="566"/>
    <cellStyle name="Comma 3 23 2" xfId="567"/>
    <cellStyle name="Comma 3 23 3" xfId="568"/>
    <cellStyle name="Comma 3 24" xfId="569"/>
    <cellStyle name="Comma 3 24 2" xfId="570"/>
    <cellStyle name="Comma 3 24 3" xfId="571"/>
    <cellStyle name="Comma 3 25" xfId="572"/>
    <cellStyle name="Comma 3 25 2" xfId="573"/>
    <cellStyle name="Comma 3 25 3" xfId="574"/>
    <cellStyle name="Comma 3 26" xfId="575"/>
    <cellStyle name="Comma 3 26 2" xfId="576"/>
    <cellStyle name="Comma 3 26 3" xfId="577"/>
    <cellStyle name="Comma 3 27" xfId="578"/>
    <cellStyle name="Comma 3 27 2" xfId="579"/>
    <cellStyle name="Comma 3 27 3" xfId="580"/>
    <cellStyle name="Comma 3 28" xfId="581"/>
    <cellStyle name="Comma 3 28 2" xfId="582"/>
    <cellStyle name="Comma 3 28 3" xfId="583"/>
    <cellStyle name="Comma 3 29" xfId="584"/>
    <cellStyle name="Comma 3 29 2" xfId="585"/>
    <cellStyle name="Comma 3 29 3" xfId="586"/>
    <cellStyle name="Comma 3 3" xfId="587"/>
    <cellStyle name="Comma 3 3 2" xfId="588"/>
    <cellStyle name="Comma 3 3 2 2" xfId="589"/>
    <cellStyle name="Comma 3 3 3" xfId="590"/>
    <cellStyle name="Comma 3 3 3 2" xfId="591"/>
    <cellStyle name="Comma 3 3 4" xfId="592"/>
    <cellStyle name="Comma 3 3 4 2" xfId="593"/>
    <cellStyle name="Comma 3 3 5" xfId="594"/>
    <cellStyle name="Comma 3 3 5 2" xfId="595"/>
    <cellStyle name="Comma 3 3 6" xfId="596"/>
    <cellStyle name="Comma 3 30" xfId="597"/>
    <cellStyle name="Comma 3 30 2" xfId="598"/>
    <cellStyle name="Comma 3 30 3" xfId="599"/>
    <cellStyle name="Comma 3 31" xfId="600"/>
    <cellStyle name="Comma 3 31 2" xfId="601"/>
    <cellStyle name="Comma 3 31 3" xfId="602"/>
    <cellStyle name="Comma 3 32" xfId="603"/>
    <cellStyle name="Comma 3 32 2" xfId="604"/>
    <cellStyle name="Comma 3 32 3" xfId="605"/>
    <cellStyle name="Comma 3 33" xfId="606"/>
    <cellStyle name="Comma 3 33 2" xfId="607"/>
    <cellStyle name="Comma 3 33 3" xfId="608"/>
    <cellStyle name="Comma 3 34" xfId="609"/>
    <cellStyle name="Comma 3 34 2" xfId="610"/>
    <cellStyle name="Comma 3 34 3" xfId="611"/>
    <cellStyle name="Comma 3 35" xfId="612"/>
    <cellStyle name="Comma 3 35 2" xfId="613"/>
    <cellStyle name="Comma 3 35 3" xfId="614"/>
    <cellStyle name="Comma 3 36" xfId="615"/>
    <cellStyle name="Comma 3 36 2" xfId="616"/>
    <cellStyle name="Comma 3 36 3" xfId="617"/>
    <cellStyle name="Comma 3 37" xfId="618"/>
    <cellStyle name="Comma 3 37 2" xfId="619"/>
    <cellStyle name="Comma 3 37 3" xfId="620"/>
    <cellStyle name="Comma 3 38" xfId="621"/>
    <cellStyle name="Comma 3 38 2" xfId="622"/>
    <cellStyle name="Comma 3 38 3" xfId="623"/>
    <cellStyle name="Comma 3 39" xfId="624"/>
    <cellStyle name="Comma 3 39 2" xfId="625"/>
    <cellStyle name="Comma 3 39 3" xfId="626"/>
    <cellStyle name="Comma 3 4" xfId="627"/>
    <cellStyle name="Comma 3 4 2" xfId="628"/>
    <cellStyle name="Comma 3 4 2 2" xfId="629"/>
    <cellStyle name="Comma 3 4 3" xfId="630"/>
    <cellStyle name="Comma 3 40" xfId="631"/>
    <cellStyle name="Comma 3 40 2" xfId="632"/>
    <cellStyle name="Comma 3 40 3" xfId="633"/>
    <cellStyle name="Comma 3 41" xfId="634"/>
    <cellStyle name="Comma 3 41 2" xfId="635"/>
    <cellStyle name="Comma 3 41 3" xfId="636"/>
    <cellStyle name="Comma 3 42" xfId="637"/>
    <cellStyle name="Comma 3 42 2" xfId="638"/>
    <cellStyle name="Comma 3 42 3" xfId="639"/>
    <cellStyle name="Comma 3 43" xfId="640"/>
    <cellStyle name="Comma 3 43 2" xfId="641"/>
    <cellStyle name="Comma 3 43 3" xfId="642"/>
    <cellStyle name="Comma 3 44" xfId="643"/>
    <cellStyle name="Comma 3 44 2" xfId="644"/>
    <cellStyle name="Comma 3 44 3" xfId="645"/>
    <cellStyle name="Comma 3 45" xfId="646"/>
    <cellStyle name="Comma 3 45 2" xfId="647"/>
    <cellStyle name="Comma 3 45 3" xfId="648"/>
    <cellStyle name="Comma 3 46" xfId="649"/>
    <cellStyle name="Comma 3 46 2" xfId="650"/>
    <cellStyle name="Comma 3 46 3" xfId="651"/>
    <cellStyle name="Comma 3 47" xfId="652"/>
    <cellStyle name="Comma 3 47 2" xfId="653"/>
    <cellStyle name="Comma 3 47 3" xfId="654"/>
    <cellStyle name="Comma 3 48" xfId="655"/>
    <cellStyle name="Comma 3 48 2" xfId="656"/>
    <cellStyle name="Comma 3 48 3" xfId="657"/>
    <cellStyle name="Comma 3 49" xfId="658"/>
    <cellStyle name="Comma 3 49 2" xfId="659"/>
    <cellStyle name="Comma 3 49 3" xfId="660"/>
    <cellStyle name="Comma 3 5" xfId="661"/>
    <cellStyle name="Comma 3 5 2" xfId="662"/>
    <cellStyle name="Comma 3 50" xfId="663"/>
    <cellStyle name="Comma 3 50 2" xfId="664"/>
    <cellStyle name="Comma 3 50 3" xfId="665"/>
    <cellStyle name="Comma 3 51" xfId="666"/>
    <cellStyle name="Comma 3 51 2" xfId="667"/>
    <cellStyle name="Comma 3 51 3" xfId="668"/>
    <cellStyle name="Comma 3 52" xfId="669"/>
    <cellStyle name="Comma 3 52 2" xfId="670"/>
    <cellStyle name="Comma 3 52 3" xfId="671"/>
    <cellStyle name="Comma 3 53" xfId="672"/>
    <cellStyle name="Comma 3 53 2" xfId="673"/>
    <cellStyle name="Comma 3 53 3" xfId="674"/>
    <cellStyle name="Comma 3 54" xfId="675"/>
    <cellStyle name="Comma 3 54 2" xfId="676"/>
    <cellStyle name="Comma 3 54 3" xfId="677"/>
    <cellStyle name="Comma 3 55" xfId="678"/>
    <cellStyle name="Comma 3 55 2" xfId="679"/>
    <cellStyle name="Comma 3 55 3" xfId="680"/>
    <cellStyle name="Comma 3 56" xfId="681"/>
    <cellStyle name="Comma 3 56 2" xfId="682"/>
    <cellStyle name="Comma 3 56 3" xfId="683"/>
    <cellStyle name="Comma 3 57" xfId="684"/>
    <cellStyle name="Comma 3 57 2" xfId="685"/>
    <cellStyle name="Comma 3 57 3" xfId="686"/>
    <cellStyle name="Comma 3 58" xfId="687"/>
    <cellStyle name="Comma 3 58 2" xfId="688"/>
    <cellStyle name="Comma 3 58 3" xfId="689"/>
    <cellStyle name="Comma 3 59" xfId="690"/>
    <cellStyle name="Comma 3 59 2" xfId="691"/>
    <cellStyle name="Comma 3 59 3" xfId="692"/>
    <cellStyle name="Comma 3 6" xfId="693"/>
    <cellStyle name="Comma 3 6 2" xfId="694"/>
    <cellStyle name="Comma 3 60" xfId="695"/>
    <cellStyle name="Comma 3 60 2" xfId="696"/>
    <cellStyle name="Comma 3 60 3" xfId="697"/>
    <cellStyle name="Comma 3 61" xfId="698"/>
    <cellStyle name="Comma 3 61 2" xfId="699"/>
    <cellStyle name="Comma 3 61 3" xfId="700"/>
    <cellStyle name="Comma 3 62" xfId="701"/>
    <cellStyle name="Comma 3 62 2" xfId="702"/>
    <cellStyle name="Comma 3 62 3" xfId="703"/>
    <cellStyle name="Comma 3 63" xfId="704"/>
    <cellStyle name="Comma 3 63 2" xfId="705"/>
    <cellStyle name="Comma 3 63 3" xfId="706"/>
    <cellStyle name="Comma 3 64" xfId="707"/>
    <cellStyle name="Comma 3 64 2" xfId="708"/>
    <cellStyle name="Comma 3 64 3" xfId="709"/>
    <cellStyle name="Comma 3 65" xfId="710"/>
    <cellStyle name="Comma 3 65 2" xfId="711"/>
    <cellStyle name="Comma 3 65 3" xfId="712"/>
    <cellStyle name="Comma 3 66" xfId="713"/>
    <cellStyle name="Comma 3 66 2" xfId="714"/>
    <cellStyle name="Comma 3 66 3" xfId="715"/>
    <cellStyle name="Comma 3 67" xfId="716"/>
    <cellStyle name="Comma 3 67 2" xfId="717"/>
    <cellStyle name="Comma 3 67 3" xfId="718"/>
    <cellStyle name="Comma 3 68" xfId="719"/>
    <cellStyle name="Comma 3 68 2" xfId="720"/>
    <cellStyle name="Comma 3 68 3" xfId="721"/>
    <cellStyle name="Comma 3 69" xfId="722"/>
    <cellStyle name="Comma 3 69 2" xfId="723"/>
    <cellStyle name="Comma 3 69 3" xfId="724"/>
    <cellStyle name="Comma 3 7" xfId="725"/>
    <cellStyle name="Comma 3 7 2" xfId="726"/>
    <cellStyle name="Comma 3 70" xfId="727"/>
    <cellStyle name="Comma 3 70 2" xfId="728"/>
    <cellStyle name="Comma 3 70 3" xfId="729"/>
    <cellStyle name="Comma 3 71" xfId="730"/>
    <cellStyle name="Comma 3 71 2" xfId="731"/>
    <cellStyle name="Comma 3 71 3" xfId="732"/>
    <cellStyle name="Comma 3 72" xfId="733"/>
    <cellStyle name="Comma 3 72 2" xfId="734"/>
    <cellStyle name="Comma 3 72 3" xfId="735"/>
    <cellStyle name="Comma 3 73" xfId="736"/>
    <cellStyle name="Comma 3 73 2" xfId="737"/>
    <cellStyle name="Comma 3 73 3" xfId="738"/>
    <cellStyle name="Comma 3 74" xfId="739"/>
    <cellStyle name="Comma 3 74 2" xfId="740"/>
    <cellStyle name="Comma 3 74 3" xfId="741"/>
    <cellStyle name="Comma 3 75" xfId="742"/>
    <cellStyle name="Comma 3 75 2" xfId="743"/>
    <cellStyle name="Comma 3 75 3" xfId="744"/>
    <cellStyle name="Comma 3 76" xfId="745"/>
    <cellStyle name="Comma 3 76 2" xfId="746"/>
    <cellStyle name="Comma 3 76 3" xfId="747"/>
    <cellStyle name="Comma 3 77" xfId="748"/>
    <cellStyle name="Comma 3 77 2" xfId="749"/>
    <cellStyle name="Comma 3 77 3" xfId="750"/>
    <cellStyle name="Comma 3 78" xfId="751"/>
    <cellStyle name="Comma 3 78 2" xfId="752"/>
    <cellStyle name="Comma 3 78 3" xfId="753"/>
    <cellStyle name="Comma 3 79" xfId="754"/>
    <cellStyle name="Comma 3 79 2" xfId="755"/>
    <cellStyle name="Comma 3 79 3" xfId="756"/>
    <cellStyle name="Comma 3 8" xfId="757"/>
    <cellStyle name="Comma 3 8 2" xfId="758"/>
    <cellStyle name="Comma 3 80" xfId="759"/>
    <cellStyle name="Comma 3 80 2" xfId="760"/>
    <cellStyle name="Comma 3 80 3" xfId="761"/>
    <cellStyle name="Comma 3 81" xfId="762"/>
    <cellStyle name="Comma 3 81 2" xfId="763"/>
    <cellStyle name="Comma 3 81 3" xfId="764"/>
    <cellStyle name="Comma 3 82" xfId="765"/>
    <cellStyle name="Comma 3 82 2" xfId="766"/>
    <cellStyle name="Comma 3 82 3" xfId="767"/>
    <cellStyle name="Comma 3 83" xfId="768"/>
    <cellStyle name="Comma 3 83 2" xfId="769"/>
    <cellStyle name="Comma 3 83 3" xfId="770"/>
    <cellStyle name="Comma 3 84" xfId="771"/>
    <cellStyle name="Comma 3 84 2" xfId="772"/>
    <cellStyle name="Comma 3 84 3" xfId="773"/>
    <cellStyle name="Comma 3 85" xfId="774"/>
    <cellStyle name="Comma 3 85 2" xfId="775"/>
    <cellStyle name="Comma 3 85 3" xfId="776"/>
    <cellStyle name="Comma 3 86" xfId="777"/>
    <cellStyle name="Comma 3 86 2" xfId="778"/>
    <cellStyle name="Comma 3 86 3" xfId="779"/>
    <cellStyle name="Comma 3 87" xfId="780"/>
    <cellStyle name="Comma 3 87 2" xfId="781"/>
    <cellStyle name="Comma 3 87 3" xfId="782"/>
    <cellStyle name="Comma 3 88" xfId="783"/>
    <cellStyle name="Comma 3 88 2" xfId="784"/>
    <cellStyle name="Comma 3 88 3" xfId="785"/>
    <cellStyle name="Comma 3 89" xfId="786"/>
    <cellStyle name="Comma 3 89 2" xfId="787"/>
    <cellStyle name="Comma 3 89 3" xfId="788"/>
    <cellStyle name="Comma 3 9" xfId="789"/>
    <cellStyle name="Comma 3 9 2" xfId="790"/>
    <cellStyle name="Comma 3 90" xfId="791"/>
    <cellStyle name="Comma 3 90 2" xfId="792"/>
    <cellStyle name="Comma 3 90 3" xfId="793"/>
    <cellStyle name="Comma 3 91" xfId="794"/>
    <cellStyle name="Comma 3 91 2" xfId="795"/>
    <cellStyle name="Comma 3 91 3" xfId="796"/>
    <cellStyle name="Comma 3 92" xfId="797"/>
    <cellStyle name="Comma 3 92 2" xfId="798"/>
    <cellStyle name="Comma 3 92 3" xfId="799"/>
    <cellStyle name="Comma 3 93" xfId="800"/>
    <cellStyle name="Comma 3 93 2" xfId="801"/>
    <cellStyle name="Comma 3 93 3" xfId="802"/>
    <cellStyle name="Comma 3 94" xfId="803"/>
    <cellStyle name="Comma 3 94 2" xfId="804"/>
    <cellStyle name="Comma 3 94 3" xfId="805"/>
    <cellStyle name="Comma 3 95" xfId="806"/>
    <cellStyle name="Comma 3 95 2" xfId="807"/>
    <cellStyle name="Comma 3 95 3" xfId="808"/>
    <cellStyle name="Comma 3 96" xfId="809"/>
    <cellStyle name="Comma 3 96 2" xfId="810"/>
    <cellStyle name="Comma 3 96 3" xfId="811"/>
    <cellStyle name="Comma 3 97" xfId="812"/>
    <cellStyle name="Comma 3 97 2" xfId="813"/>
    <cellStyle name="Comma 3 97 3" xfId="814"/>
    <cellStyle name="Comma 3 98" xfId="815"/>
    <cellStyle name="Comma 3 98 2" xfId="816"/>
    <cellStyle name="Comma 3 98 3" xfId="817"/>
    <cellStyle name="Comma 3 99" xfId="818"/>
    <cellStyle name="Comma 3 99 2" xfId="819"/>
    <cellStyle name="Comma 3 99 3" xfId="820"/>
    <cellStyle name="Comma 4" xfId="6"/>
    <cellStyle name="Comma 4 10" xfId="821"/>
    <cellStyle name="Comma 4 10 2" xfId="822"/>
    <cellStyle name="Comma 4 10 3" xfId="823"/>
    <cellStyle name="Comma 4 100" xfId="824"/>
    <cellStyle name="Comma 4 100 2" xfId="825"/>
    <cellStyle name="Comma 4 100 3" xfId="826"/>
    <cellStyle name="Comma 4 101" xfId="827"/>
    <cellStyle name="Comma 4 101 2" xfId="828"/>
    <cellStyle name="Comma 4 101 3" xfId="829"/>
    <cellStyle name="Comma 4 102" xfId="830"/>
    <cellStyle name="Comma 4 102 2" xfId="831"/>
    <cellStyle name="Comma 4 102 3" xfId="832"/>
    <cellStyle name="Comma 4 103" xfId="833"/>
    <cellStyle name="Comma 4 103 2" xfId="834"/>
    <cellStyle name="Comma 4 103 3" xfId="835"/>
    <cellStyle name="Comma 4 104" xfId="836"/>
    <cellStyle name="Comma 4 104 2" xfId="837"/>
    <cellStyle name="Comma 4 104 3" xfId="838"/>
    <cellStyle name="Comma 4 105" xfId="839"/>
    <cellStyle name="Comma 4 105 2" xfId="840"/>
    <cellStyle name="Comma 4 105 3" xfId="841"/>
    <cellStyle name="Comma 4 106" xfId="842"/>
    <cellStyle name="Comma 4 106 2" xfId="843"/>
    <cellStyle name="Comma 4 106 3" xfId="844"/>
    <cellStyle name="Comma 4 107" xfId="845"/>
    <cellStyle name="Comma 4 107 2" xfId="846"/>
    <cellStyle name="Comma 4 107 3" xfId="847"/>
    <cellStyle name="Comma 4 108" xfId="848"/>
    <cellStyle name="Comma 4 108 2" xfId="849"/>
    <cellStyle name="Comma 4 108 3" xfId="850"/>
    <cellStyle name="Comma 4 109" xfId="851"/>
    <cellStyle name="Comma 4 109 2" xfId="852"/>
    <cellStyle name="Comma 4 109 3" xfId="853"/>
    <cellStyle name="Comma 4 11" xfId="854"/>
    <cellStyle name="Comma 4 11 2" xfId="855"/>
    <cellStyle name="Comma 4 11 3" xfId="856"/>
    <cellStyle name="Comma 4 110" xfId="857"/>
    <cellStyle name="Comma 4 110 2" xfId="858"/>
    <cellStyle name="Comma 4 110 3" xfId="859"/>
    <cellStyle name="Comma 4 111" xfId="860"/>
    <cellStyle name="Comma 4 111 2" xfId="861"/>
    <cellStyle name="Comma 4 111 3" xfId="862"/>
    <cellStyle name="Comma 4 112" xfId="863"/>
    <cellStyle name="Comma 4 112 2" xfId="864"/>
    <cellStyle name="Comma 4 112 3" xfId="865"/>
    <cellStyle name="Comma 4 113" xfId="866"/>
    <cellStyle name="Comma 4 113 2" xfId="867"/>
    <cellStyle name="Comma 4 113 3" xfId="868"/>
    <cellStyle name="Comma 4 114" xfId="869"/>
    <cellStyle name="Comma 4 114 2" xfId="870"/>
    <cellStyle name="Comma 4 114 3" xfId="871"/>
    <cellStyle name="Comma 4 115" xfId="872"/>
    <cellStyle name="Comma 4 115 2" xfId="873"/>
    <cellStyle name="Comma 4 115 3" xfId="874"/>
    <cellStyle name="Comma 4 116" xfId="875"/>
    <cellStyle name="Comma 4 116 2" xfId="876"/>
    <cellStyle name="Comma 4 117" xfId="877"/>
    <cellStyle name="Comma 4 117 2" xfId="878"/>
    <cellStyle name="Comma 4 118" xfId="879"/>
    <cellStyle name="Comma 4 118 2" xfId="880"/>
    <cellStyle name="Comma 4 119" xfId="881"/>
    <cellStyle name="Comma 4 119 2" xfId="882"/>
    <cellStyle name="Comma 4 12" xfId="883"/>
    <cellStyle name="Comma 4 12 2" xfId="884"/>
    <cellStyle name="Comma 4 12 3" xfId="885"/>
    <cellStyle name="Comma 4 120" xfId="886"/>
    <cellStyle name="Comma 4 120 2" xfId="887"/>
    <cellStyle name="Comma 4 121" xfId="888"/>
    <cellStyle name="Comma 4 121 2" xfId="889"/>
    <cellStyle name="Comma 4 122" xfId="890"/>
    <cellStyle name="Comma 4 123" xfId="891"/>
    <cellStyle name="Comma 4 13" xfId="892"/>
    <cellStyle name="Comma 4 13 2" xfId="893"/>
    <cellStyle name="Comma 4 13 3" xfId="894"/>
    <cellStyle name="Comma 4 14" xfId="895"/>
    <cellStyle name="Comma 4 14 2" xfId="896"/>
    <cellStyle name="Comma 4 14 3" xfId="897"/>
    <cellStyle name="Comma 4 15" xfId="898"/>
    <cellStyle name="Comma 4 15 2" xfId="899"/>
    <cellStyle name="Comma 4 15 3" xfId="900"/>
    <cellStyle name="Comma 4 16" xfId="901"/>
    <cellStyle name="Comma 4 16 2" xfId="902"/>
    <cellStyle name="Comma 4 16 3" xfId="903"/>
    <cellStyle name="Comma 4 17" xfId="904"/>
    <cellStyle name="Comma 4 17 2" xfId="905"/>
    <cellStyle name="Comma 4 17 3" xfId="906"/>
    <cellStyle name="Comma 4 18" xfId="907"/>
    <cellStyle name="Comma 4 18 2" xfId="908"/>
    <cellStyle name="Comma 4 18 3" xfId="909"/>
    <cellStyle name="Comma 4 19" xfId="910"/>
    <cellStyle name="Comma 4 19 2" xfId="911"/>
    <cellStyle name="Comma 4 19 3" xfId="912"/>
    <cellStyle name="Comma 4 2" xfId="913"/>
    <cellStyle name="Comma 4 2 2" xfId="914"/>
    <cellStyle name="Comma 4 2 3" xfId="915"/>
    <cellStyle name="Comma 4 2 3 2" xfId="916"/>
    <cellStyle name="Comma 4 2 4" xfId="917"/>
    <cellStyle name="Comma 4 2 5" xfId="918"/>
    <cellStyle name="Comma 4 20" xfId="919"/>
    <cellStyle name="Comma 4 20 2" xfId="920"/>
    <cellStyle name="Comma 4 20 3" xfId="921"/>
    <cellStyle name="Comma 4 21" xfId="922"/>
    <cellStyle name="Comma 4 21 2" xfId="923"/>
    <cellStyle name="Comma 4 21 3" xfId="924"/>
    <cellStyle name="Comma 4 22" xfId="925"/>
    <cellStyle name="Comma 4 22 2" xfId="926"/>
    <cellStyle name="Comma 4 22 3" xfId="927"/>
    <cellStyle name="Comma 4 23" xfId="928"/>
    <cellStyle name="Comma 4 23 2" xfId="929"/>
    <cellStyle name="Comma 4 23 3" xfId="930"/>
    <cellStyle name="Comma 4 24" xfId="931"/>
    <cellStyle name="Comma 4 24 2" xfId="932"/>
    <cellStyle name="Comma 4 24 3" xfId="933"/>
    <cellStyle name="Comma 4 25" xfId="934"/>
    <cellStyle name="Comma 4 25 2" xfId="935"/>
    <cellStyle name="Comma 4 25 3" xfId="936"/>
    <cellStyle name="Comma 4 26" xfId="937"/>
    <cellStyle name="Comma 4 26 2" xfId="938"/>
    <cellStyle name="Comma 4 26 3" xfId="939"/>
    <cellStyle name="Comma 4 27" xfId="940"/>
    <cellStyle name="Comma 4 27 2" xfId="941"/>
    <cellStyle name="Comma 4 27 3" xfId="942"/>
    <cellStyle name="Comma 4 28" xfId="943"/>
    <cellStyle name="Comma 4 28 2" xfId="944"/>
    <cellStyle name="Comma 4 28 3" xfId="945"/>
    <cellStyle name="Comma 4 29" xfId="946"/>
    <cellStyle name="Comma 4 29 2" xfId="947"/>
    <cellStyle name="Comma 4 29 3" xfId="948"/>
    <cellStyle name="Comma 4 3" xfId="949"/>
    <cellStyle name="Comma 4 3 2" xfId="950"/>
    <cellStyle name="Comma 4 3 3" xfId="951"/>
    <cellStyle name="Comma 4 3 4" xfId="952"/>
    <cellStyle name="Comma 4 30" xfId="953"/>
    <cellStyle name="Comma 4 30 2" xfId="954"/>
    <cellStyle name="Comma 4 30 3" xfId="955"/>
    <cellStyle name="Comma 4 31" xfId="956"/>
    <cellStyle name="Comma 4 31 2" xfId="957"/>
    <cellStyle name="Comma 4 31 3" xfId="958"/>
    <cellStyle name="Comma 4 32" xfId="959"/>
    <cellStyle name="Comma 4 32 2" xfId="960"/>
    <cellStyle name="Comma 4 32 3" xfId="961"/>
    <cellStyle name="Comma 4 33" xfId="962"/>
    <cellStyle name="Comma 4 33 2" xfId="963"/>
    <cellStyle name="Comma 4 33 3" xfId="964"/>
    <cellStyle name="Comma 4 34" xfId="965"/>
    <cellStyle name="Comma 4 34 2" xfId="966"/>
    <cellStyle name="Comma 4 34 3" xfId="967"/>
    <cellStyle name="Comma 4 35" xfId="968"/>
    <cellStyle name="Comma 4 35 2" xfId="969"/>
    <cellStyle name="Comma 4 35 3" xfId="970"/>
    <cellStyle name="Comma 4 36" xfId="971"/>
    <cellStyle name="Comma 4 36 2" xfId="972"/>
    <cellStyle name="Comma 4 36 3" xfId="973"/>
    <cellStyle name="Comma 4 37" xfId="974"/>
    <cellStyle name="Comma 4 37 2" xfId="975"/>
    <cellStyle name="Comma 4 37 3" xfId="976"/>
    <cellStyle name="Comma 4 38" xfId="977"/>
    <cellStyle name="Comma 4 38 2" xfId="978"/>
    <cellStyle name="Comma 4 38 3" xfId="979"/>
    <cellStyle name="Comma 4 39" xfId="980"/>
    <cellStyle name="Comma 4 39 2" xfId="981"/>
    <cellStyle name="Comma 4 39 3" xfId="982"/>
    <cellStyle name="Comma 4 4" xfId="983"/>
    <cellStyle name="Comma 4 4 2" xfId="984"/>
    <cellStyle name="Comma 4 4 3" xfId="985"/>
    <cellStyle name="Comma 4 40" xfId="986"/>
    <cellStyle name="Comma 4 40 2" xfId="987"/>
    <cellStyle name="Comma 4 40 3" xfId="988"/>
    <cellStyle name="Comma 4 41" xfId="989"/>
    <cellStyle name="Comma 4 41 2" xfId="990"/>
    <cellStyle name="Comma 4 41 3" xfId="991"/>
    <cellStyle name="Comma 4 42" xfId="992"/>
    <cellStyle name="Comma 4 42 2" xfId="993"/>
    <cellStyle name="Comma 4 42 3" xfId="994"/>
    <cellStyle name="Comma 4 43" xfId="995"/>
    <cellStyle name="Comma 4 43 2" xfId="996"/>
    <cellStyle name="Comma 4 43 3" xfId="997"/>
    <cellStyle name="Comma 4 44" xfId="998"/>
    <cellStyle name="Comma 4 44 2" xfId="999"/>
    <cellStyle name="Comma 4 44 3" xfId="1000"/>
    <cellStyle name="Comma 4 45" xfId="1001"/>
    <cellStyle name="Comma 4 45 2" xfId="1002"/>
    <cellStyle name="Comma 4 45 3" xfId="1003"/>
    <cellStyle name="Comma 4 46" xfId="1004"/>
    <cellStyle name="Comma 4 46 2" xfId="1005"/>
    <cellStyle name="Comma 4 46 3" xfId="1006"/>
    <cellStyle name="Comma 4 47" xfId="1007"/>
    <cellStyle name="Comma 4 47 2" xfId="1008"/>
    <cellStyle name="Comma 4 47 3" xfId="1009"/>
    <cellStyle name="Comma 4 48" xfId="1010"/>
    <cellStyle name="Comma 4 48 2" xfId="1011"/>
    <cellStyle name="Comma 4 48 3" xfId="1012"/>
    <cellStyle name="Comma 4 49" xfId="1013"/>
    <cellStyle name="Comma 4 49 2" xfId="1014"/>
    <cellStyle name="Comma 4 49 3" xfId="1015"/>
    <cellStyle name="Comma 4 5" xfId="1016"/>
    <cellStyle name="Comma 4 5 2" xfId="1017"/>
    <cellStyle name="Comma 4 5 3" xfId="1018"/>
    <cellStyle name="Comma 4 50" xfId="1019"/>
    <cellStyle name="Comma 4 50 2" xfId="1020"/>
    <cellStyle name="Comma 4 50 3" xfId="1021"/>
    <cellStyle name="Comma 4 51" xfId="1022"/>
    <cellStyle name="Comma 4 51 2" xfId="1023"/>
    <cellStyle name="Comma 4 51 3" xfId="1024"/>
    <cellStyle name="Comma 4 52" xfId="1025"/>
    <cellStyle name="Comma 4 52 2" xfId="1026"/>
    <cellStyle name="Comma 4 52 3" xfId="1027"/>
    <cellStyle name="Comma 4 53" xfId="1028"/>
    <cellStyle name="Comma 4 53 2" xfId="1029"/>
    <cellStyle name="Comma 4 53 3" xfId="1030"/>
    <cellStyle name="Comma 4 54" xfId="1031"/>
    <cellStyle name="Comma 4 54 2" xfId="1032"/>
    <cellStyle name="Comma 4 54 3" xfId="1033"/>
    <cellStyle name="Comma 4 55" xfId="1034"/>
    <cellStyle name="Comma 4 55 2" xfId="1035"/>
    <cellStyle name="Comma 4 55 3" xfId="1036"/>
    <cellStyle name="Comma 4 56" xfId="1037"/>
    <cellStyle name="Comma 4 56 2" xfId="1038"/>
    <cellStyle name="Comma 4 56 3" xfId="1039"/>
    <cellStyle name="Comma 4 57" xfId="1040"/>
    <cellStyle name="Comma 4 57 2" xfId="1041"/>
    <cellStyle name="Comma 4 57 3" xfId="1042"/>
    <cellStyle name="Comma 4 58" xfId="1043"/>
    <cellStyle name="Comma 4 58 2" xfId="1044"/>
    <cellStyle name="Comma 4 58 3" xfId="1045"/>
    <cellStyle name="Comma 4 59" xfId="1046"/>
    <cellStyle name="Comma 4 59 2" xfId="1047"/>
    <cellStyle name="Comma 4 59 3" xfId="1048"/>
    <cellStyle name="Comma 4 6" xfId="1049"/>
    <cellStyle name="Comma 4 6 2" xfId="1050"/>
    <cellStyle name="Comma 4 6 3" xfId="1051"/>
    <cellStyle name="Comma 4 60" xfId="1052"/>
    <cellStyle name="Comma 4 60 2" xfId="1053"/>
    <cellStyle name="Comma 4 60 3" xfId="1054"/>
    <cellStyle name="Comma 4 61" xfId="1055"/>
    <cellStyle name="Comma 4 61 2" xfId="1056"/>
    <cellStyle name="Comma 4 61 3" xfId="1057"/>
    <cellStyle name="Comma 4 62" xfId="1058"/>
    <cellStyle name="Comma 4 62 2" xfId="1059"/>
    <cellStyle name="Comma 4 62 3" xfId="1060"/>
    <cellStyle name="Comma 4 63" xfId="1061"/>
    <cellStyle name="Comma 4 63 2" xfId="1062"/>
    <cellStyle name="Comma 4 63 3" xfId="1063"/>
    <cellStyle name="Comma 4 64" xfId="1064"/>
    <cellStyle name="Comma 4 64 2" xfId="1065"/>
    <cellStyle name="Comma 4 64 3" xfId="1066"/>
    <cellStyle name="Comma 4 65" xfId="1067"/>
    <cellStyle name="Comma 4 65 2" xfId="1068"/>
    <cellStyle name="Comma 4 65 3" xfId="1069"/>
    <cellStyle name="Comma 4 66" xfId="1070"/>
    <cellStyle name="Comma 4 66 2" xfId="1071"/>
    <cellStyle name="Comma 4 66 3" xfId="1072"/>
    <cellStyle name="Comma 4 67" xfId="1073"/>
    <cellStyle name="Comma 4 67 2" xfId="1074"/>
    <cellStyle name="Comma 4 67 3" xfId="1075"/>
    <cellStyle name="Comma 4 68" xfId="1076"/>
    <cellStyle name="Comma 4 68 2" xfId="1077"/>
    <cellStyle name="Comma 4 68 3" xfId="1078"/>
    <cellStyle name="Comma 4 69" xfId="1079"/>
    <cellStyle name="Comma 4 69 2" xfId="1080"/>
    <cellStyle name="Comma 4 69 3" xfId="1081"/>
    <cellStyle name="Comma 4 7" xfId="1082"/>
    <cellStyle name="Comma 4 7 2" xfId="1083"/>
    <cellStyle name="Comma 4 7 3" xfId="1084"/>
    <cellStyle name="Comma 4 70" xfId="1085"/>
    <cellStyle name="Comma 4 70 2" xfId="1086"/>
    <cellStyle name="Comma 4 70 3" xfId="1087"/>
    <cellStyle name="Comma 4 71" xfId="1088"/>
    <cellStyle name="Comma 4 71 2" xfId="1089"/>
    <cellStyle name="Comma 4 71 3" xfId="1090"/>
    <cellStyle name="Comma 4 72" xfId="1091"/>
    <cellStyle name="Comma 4 72 2" xfId="1092"/>
    <cellStyle name="Comma 4 72 3" xfId="1093"/>
    <cellStyle name="Comma 4 73" xfId="1094"/>
    <cellStyle name="Comma 4 73 2" xfId="1095"/>
    <cellStyle name="Comma 4 73 3" xfId="1096"/>
    <cellStyle name="Comma 4 74" xfId="1097"/>
    <cellStyle name="Comma 4 74 2" xfId="1098"/>
    <cellStyle name="Comma 4 74 3" xfId="1099"/>
    <cellStyle name="Comma 4 75" xfId="1100"/>
    <cellStyle name="Comma 4 75 2" xfId="1101"/>
    <cellStyle name="Comma 4 75 3" xfId="1102"/>
    <cellStyle name="Comma 4 76" xfId="1103"/>
    <cellStyle name="Comma 4 76 2" xfId="1104"/>
    <cellStyle name="Comma 4 76 3" xfId="1105"/>
    <cellStyle name="Comma 4 77" xfId="1106"/>
    <cellStyle name="Comma 4 77 2" xfId="1107"/>
    <cellStyle name="Comma 4 77 3" xfId="1108"/>
    <cellStyle name="Comma 4 78" xfId="1109"/>
    <cellStyle name="Comma 4 78 2" xfId="1110"/>
    <cellStyle name="Comma 4 78 3" xfId="1111"/>
    <cellStyle name="Comma 4 79" xfId="1112"/>
    <cellStyle name="Comma 4 79 2" xfId="1113"/>
    <cellStyle name="Comma 4 79 3" xfId="1114"/>
    <cellStyle name="Comma 4 8" xfId="1115"/>
    <cellStyle name="Comma 4 8 2" xfId="1116"/>
    <cellStyle name="Comma 4 8 3" xfId="1117"/>
    <cellStyle name="Comma 4 80" xfId="1118"/>
    <cellStyle name="Comma 4 80 2" xfId="1119"/>
    <cellStyle name="Comma 4 80 3" xfId="1120"/>
    <cellStyle name="Comma 4 81" xfId="1121"/>
    <cellStyle name="Comma 4 81 2" xfId="1122"/>
    <cellStyle name="Comma 4 81 3" xfId="1123"/>
    <cellStyle name="Comma 4 82" xfId="1124"/>
    <cellStyle name="Comma 4 82 2" xfId="1125"/>
    <cellStyle name="Comma 4 82 3" xfId="1126"/>
    <cellStyle name="Comma 4 83" xfId="1127"/>
    <cellStyle name="Comma 4 83 2" xfId="1128"/>
    <cellStyle name="Comma 4 83 3" xfId="1129"/>
    <cellStyle name="Comma 4 84" xfId="1130"/>
    <cellStyle name="Comma 4 84 2" xfId="1131"/>
    <cellStyle name="Comma 4 84 3" xfId="1132"/>
    <cellStyle name="Comma 4 85" xfId="1133"/>
    <cellStyle name="Comma 4 85 2" xfId="1134"/>
    <cellStyle name="Comma 4 85 3" xfId="1135"/>
    <cellStyle name="Comma 4 86" xfId="1136"/>
    <cellStyle name="Comma 4 86 2" xfId="1137"/>
    <cellStyle name="Comma 4 86 3" xfId="1138"/>
    <cellStyle name="Comma 4 87" xfId="1139"/>
    <cellStyle name="Comma 4 87 2" xfId="1140"/>
    <cellStyle name="Comma 4 87 3" xfId="1141"/>
    <cellStyle name="Comma 4 88" xfId="1142"/>
    <cellStyle name="Comma 4 88 2" xfId="1143"/>
    <cellStyle name="Comma 4 88 3" xfId="1144"/>
    <cellStyle name="Comma 4 89" xfId="1145"/>
    <cellStyle name="Comma 4 89 2" xfId="1146"/>
    <cellStyle name="Comma 4 89 3" xfId="1147"/>
    <cellStyle name="Comma 4 9" xfId="1148"/>
    <cellStyle name="Comma 4 9 2" xfId="1149"/>
    <cellStyle name="Comma 4 9 3" xfId="1150"/>
    <cellStyle name="Comma 4 90" xfId="1151"/>
    <cellStyle name="Comma 4 90 2" xfId="1152"/>
    <cellStyle name="Comma 4 90 3" xfId="1153"/>
    <cellStyle name="Comma 4 91" xfId="1154"/>
    <cellStyle name="Comma 4 91 2" xfId="1155"/>
    <cellStyle name="Comma 4 91 3" xfId="1156"/>
    <cellStyle name="Comma 4 92" xfId="1157"/>
    <cellStyle name="Comma 4 92 2" xfId="1158"/>
    <cellStyle name="Comma 4 92 3" xfId="1159"/>
    <cellStyle name="Comma 4 93" xfId="1160"/>
    <cellStyle name="Comma 4 93 2" xfId="1161"/>
    <cellStyle name="Comma 4 93 3" xfId="1162"/>
    <cellStyle name="Comma 4 94" xfId="1163"/>
    <cellStyle name="Comma 4 94 2" xfId="1164"/>
    <cellStyle name="Comma 4 94 3" xfId="1165"/>
    <cellStyle name="Comma 4 95" xfId="1166"/>
    <cellStyle name="Comma 4 95 2" xfId="1167"/>
    <cellStyle name="Comma 4 95 3" xfId="1168"/>
    <cellStyle name="Comma 4 96" xfId="1169"/>
    <cellStyle name="Comma 4 96 2" xfId="1170"/>
    <cellStyle name="Comma 4 96 3" xfId="1171"/>
    <cellStyle name="Comma 4 97" xfId="1172"/>
    <cellStyle name="Comma 4 97 2" xfId="1173"/>
    <cellStyle name="Comma 4 97 3" xfId="1174"/>
    <cellStyle name="Comma 4 98" xfId="1175"/>
    <cellStyle name="Comma 4 98 2" xfId="1176"/>
    <cellStyle name="Comma 4 98 3" xfId="1177"/>
    <cellStyle name="Comma 4 99" xfId="1178"/>
    <cellStyle name="Comma 4 99 2" xfId="1179"/>
    <cellStyle name="Comma 4 99 3" xfId="1180"/>
    <cellStyle name="Comma 5" xfId="1181"/>
    <cellStyle name="Comma 5 10" xfId="1182"/>
    <cellStyle name="Comma 5 10 2" xfId="1183"/>
    <cellStyle name="Comma 5 10 3" xfId="1184"/>
    <cellStyle name="Comma 5 100" xfId="1185"/>
    <cellStyle name="Comma 5 100 2" xfId="1186"/>
    <cellStyle name="Comma 5 100 3" xfId="1187"/>
    <cellStyle name="Comma 5 101" xfId="1188"/>
    <cellStyle name="Comma 5 101 2" xfId="1189"/>
    <cellStyle name="Comma 5 101 3" xfId="1190"/>
    <cellStyle name="Comma 5 102" xfId="1191"/>
    <cellStyle name="Comma 5 102 2" xfId="1192"/>
    <cellStyle name="Comma 5 102 3" xfId="1193"/>
    <cellStyle name="Comma 5 103" xfId="1194"/>
    <cellStyle name="Comma 5 103 2" xfId="1195"/>
    <cellStyle name="Comma 5 103 3" xfId="1196"/>
    <cellStyle name="Comma 5 104" xfId="1197"/>
    <cellStyle name="Comma 5 104 2" xfId="1198"/>
    <cellStyle name="Comma 5 104 3" xfId="1199"/>
    <cellStyle name="Comma 5 105" xfId="1200"/>
    <cellStyle name="Comma 5 105 2" xfId="1201"/>
    <cellStyle name="Comma 5 105 3" xfId="1202"/>
    <cellStyle name="Comma 5 106" xfId="1203"/>
    <cellStyle name="Comma 5 106 2" xfId="1204"/>
    <cellStyle name="Comma 5 106 3" xfId="1205"/>
    <cellStyle name="Comma 5 107" xfId="1206"/>
    <cellStyle name="Comma 5 107 2" xfId="1207"/>
    <cellStyle name="Comma 5 107 3" xfId="1208"/>
    <cellStyle name="Comma 5 108" xfId="1209"/>
    <cellStyle name="Comma 5 108 2" xfId="1210"/>
    <cellStyle name="Comma 5 108 3" xfId="1211"/>
    <cellStyle name="Comma 5 109" xfId="1212"/>
    <cellStyle name="Comma 5 109 2" xfId="1213"/>
    <cellStyle name="Comma 5 109 3" xfId="1214"/>
    <cellStyle name="Comma 5 11" xfId="1215"/>
    <cellStyle name="Comma 5 11 2" xfId="1216"/>
    <cellStyle name="Comma 5 11 3" xfId="1217"/>
    <cellStyle name="Comma 5 110" xfId="1218"/>
    <cellStyle name="Comma 5 110 2" xfId="1219"/>
    <cellStyle name="Comma 5 110 3" xfId="1220"/>
    <cellStyle name="Comma 5 111" xfId="1221"/>
    <cellStyle name="Comma 5 111 2" xfId="1222"/>
    <cellStyle name="Comma 5 111 3" xfId="1223"/>
    <cellStyle name="Comma 5 112" xfId="1224"/>
    <cellStyle name="Comma 5 112 2" xfId="1225"/>
    <cellStyle name="Comma 5 112 3" xfId="1226"/>
    <cellStyle name="Comma 5 113" xfId="1227"/>
    <cellStyle name="Comma 5 113 2" xfId="1228"/>
    <cellStyle name="Comma 5 113 3" xfId="1229"/>
    <cellStyle name="Comma 5 114" xfId="1230"/>
    <cellStyle name="Comma 5 114 2" xfId="1231"/>
    <cellStyle name="Comma 5 114 3" xfId="1232"/>
    <cellStyle name="Comma 5 115" xfId="1233"/>
    <cellStyle name="Comma 5 115 2" xfId="1234"/>
    <cellStyle name="Comma 5 115 3" xfId="1235"/>
    <cellStyle name="Comma 5 116" xfId="1236"/>
    <cellStyle name="Comma 5 116 2" xfId="1237"/>
    <cellStyle name="Comma 5 116 3" xfId="1238"/>
    <cellStyle name="Comma 5 117" xfId="1239"/>
    <cellStyle name="Comma 5 117 2" xfId="1240"/>
    <cellStyle name="Comma 5 117 3" xfId="1241"/>
    <cellStyle name="Comma 5 118" xfId="1242"/>
    <cellStyle name="Comma 5 118 2" xfId="1243"/>
    <cellStyle name="Comma 5 118 3" xfId="1244"/>
    <cellStyle name="Comma 5 119" xfId="1245"/>
    <cellStyle name="Comma 5 119 2" xfId="1246"/>
    <cellStyle name="Comma 5 119 3" xfId="1247"/>
    <cellStyle name="Comma 5 12" xfId="1248"/>
    <cellStyle name="Comma 5 12 2" xfId="1249"/>
    <cellStyle name="Comma 5 12 3" xfId="1250"/>
    <cellStyle name="Comma 5 120" xfId="1251"/>
    <cellStyle name="Comma 5 120 2" xfId="1252"/>
    <cellStyle name="Comma 5 121" xfId="1253"/>
    <cellStyle name="Comma 5 13" xfId="1254"/>
    <cellStyle name="Comma 5 13 2" xfId="1255"/>
    <cellStyle name="Comma 5 13 3" xfId="1256"/>
    <cellStyle name="Comma 5 14" xfId="1257"/>
    <cellStyle name="Comma 5 14 2" xfId="1258"/>
    <cellStyle name="Comma 5 14 3" xfId="1259"/>
    <cellStyle name="Comma 5 15" xfId="1260"/>
    <cellStyle name="Comma 5 15 2" xfId="1261"/>
    <cellStyle name="Comma 5 15 3" xfId="1262"/>
    <cellStyle name="Comma 5 16" xfId="1263"/>
    <cellStyle name="Comma 5 16 2" xfId="1264"/>
    <cellStyle name="Comma 5 16 3" xfId="1265"/>
    <cellStyle name="Comma 5 17" xfId="1266"/>
    <cellStyle name="Comma 5 17 2" xfId="1267"/>
    <cellStyle name="Comma 5 17 3" xfId="1268"/>
    <cellStyle name="Comma 5 18" xfId="1269"/>
    <cellStyle name="Comma 5 18 2" xfId="1270"/>
    <cellStyle name="Comma 5 18 3" xfId="1271"/>
    <cellStyle name="Comma 5 19" xfId="1272"/>
    <cellStyle name="Comma 5 19 2" xfId="1273"/>
    <cellStyle name="Comma 5 19 3" xfId="1274"/>
    <cellStyle name="Comma 5 2" xfId="1275"/>
    <cellStyle name="Comma 5 2 2" xfId="1276"/>
    <cellStyle name="Comma 5 20" xfId="1277"/>
    <cellStyle name="Comma 5 20 2" xfId="1278"/>
    <cellStyle name="Comma 5 20 3" xfId="1279"/>
    <cellStyle name="Comma 5 21" xfId="1280"/>
    <cellStyle name="Comma 5 21 2" xfId="1281"/>
    <cellStyle name="Comma 5 21 3" xfId="1282"/>
    <cellStyle name="Comma 5 22" xfId="1283"/>
    <cellStyle name="Comma 5 22 2" xfId="1284"/>
    <cellStyle name="Comma 5 22 3" xfId="1285"/>
    <cellStyle name="Comma 5 23" xfId="1286"/>
    <cellStyle name="Comma 5 23 2" xfId="1287"/>
    <cellStyle name="Comma 5 23 3" xfId="1288"/>
    <cellStyle name="Comma 5 24" xfId="1289"/>
    <cellStyle name="Comma 5 24 2" xfId="1290"/>
    <cellStyle name="Comma 5 24 3" xfId="1291"/>
    <cellStyle name="Comma 5 25" xfId="1292"/>
    <cellStyle name="Comma 5 25 2" xfId="1293"/>
    <cellStyle name="Comma 5 25 3" xfId="1294"/>
    <cellStyle name="Comma 5 26" xfId="1295"/>
    <cellStyle name="Comma 5 26 2" xfId="1296"/>
    <cellStyle name="Comma 5 26 3" xfId="1297"/>
    <cellStyle name="Comma 5 27" xfId="1298"/>
    <cellStyle name="Comma 5 27 2" xfId="1299"/>
    <cellStyle name="Comma 5 27 3" xfId="1300"/>
    <cellStyle name="Comma 5 28" xfId="1301"/>
    <cellStyle name="Comma 5 28 2" xfId="1302"/>
    <cellStyle name="Comma 5 28 3" xfId="1303"/>
    <cellStyle name="Comma 5 29" xfId="1304"/>
    <cellStyle name="Comma 5 29 2" xfId="1305"/>
    <cellStyle name="Comma 5 29 3" xfId="1306"/>
    <cellStyle name="Comma 5 3" xfId="1307"/>
    <cellStyle name="Comma 5 3 2" xfId="1308"/>
    <cellStyle name="Comma 5 30" xfId="1309"/>
    <cellStyle name="Comma 5 30 2" xfId="1310"/>
    <cellStyle name="Comma 5 30 3" xfId="1311"/>
    <cellStyle name="Comma 5 31" xfId="1312"/>
    <cellStyle name="Comma 5 31 2" xfId="1313"/>
    <cellStyle name="Comma 5 31 3" xfId="1314"/>
    <cellStyle name="Comma 5 32" xfId="1315"/>
    <cellStyle name="Comma 5 32 2" xfId="1316"/>
    <cellStyle name="Comma 5 32 3" xfId="1317"/>
    <cellStyle name="Comma 5 33" xfId="1318"/>
    <cellStyle name="Comma 5 33 2" xfId="1319"/>
    <cellStyle name="Comma 5 33 3" xfId="1320"/>
    <cellStyle name="Comma 5 34" xfId="1321"/>
    <cellStyle name="Comma 5 34 2" xfId="1322"/>
    <cellStyle name="Comma 5 34 3" xfId="1323"/>
    <cellStyle name="Comma 5 35" xfId="1324"/>
    <cellStyle name="Comma 5 35 2" xfId="1325"/>
    <cellStyle name="Comma 5 35 3" xfId="1326"/>
    <cellStyle name="Comma 5 36" xfId="1327"/>
    <cellStyle name="Comma 5 36 2" xfId="1328"/>
    <cellStyle name="Comma 5 36 3" xfId="1329"/>
    <cellStyle name="Comma 5 37" xfId="1330"/>
    <cellStyle name="Comma 5 37 2" xfId="1331"/>
    <cellStyle name="Comma 5 37 3" xfId="1332"/>
    <cellStyle name="Comma 5 38" xfId="1333"/>
    <cellStyle name="Comma 5 38 2" xfId="1334"/>
    <cellStyle name="Comma 5 38 3" xfId="1335"/>
    <cellStyle name="Comma 5 39" xfId="1336"/>
    <cellStyle name="Comma 5 39 2" xfId="1337"/>
    <cellStyle name="Comma 5 39 3" xfId="1338"/>
    <cellStyle name="Comma 5 4" xfId="1339"/>
    <cellStyle name="Comma 5 4 2" xfId="1340"/>
    <cellStyle name="Comma 5 40" xfId="1341"/>
    <cellStyle name="Comma 5 40 2" xfId="1342"/>
    <cellStyle name="Comma 5 40 3" xfId="1343"/>
    <cellStyle name="Comma 5 41" xfId="1344"/>
    <cellStyle name="Comma 5 41 2" xfId="1345"/>
    <cellStyle name="Comma 5 41 3" xfId="1346"/>
    <cellStyle name="Comma 5 42" xfId="1347"/>
    <cellStyle name="Comma 5 42 2" xfId="1348"/>
    <cellStyle name="Comma 5 42 3" xfId="1349"/>
    <cellStyle name="Comma 5 43" xfId="1350"/>
    <cellStyle name="Comma 5 43 2" xfId="1351"/>
    <cellStyle name="Comma 5 43 3" xfId="1352"/>
    <cellStyle name="Comma 5 44" xfId="1353"/>
    <cellStyle name="Comma 5 44 2" xfId="1354"/>
    <cellStyle name="Comma 5 44 3" xfId="1355"/>
    <cellStyle name="Comma 5 45" xfId="1356"/>
    <cellStyle name="Comma 5 45 2" xfId="1357"/>
    <cellStyle name="Comma 5 45 3" xfId="1358"/>
    <cellStyle name="Comma 5 46" xfId="1359"/>
    <cellStyle name="Comma 5 46 2" xfId="1360"/>
    <cellStyle name="Comma 5 46 3" xfId="1361"/>
    <cellStyle name="Comma 5 47" xfId="1362"/>
    <cellStyle name="Comma 5 47 2" xfId="1363"/>
    <cellStyle name="Comma 5 47 3" xfId="1364"/>
    <cellStyle name="Comma 5 48" xfId="1365"/>
    <cellStyle name="Comma 5 48 2" xfId="1366"/>
    <cellStyle name="Comma 5 48 3" xfId="1367"/>
    <cellStyle name="Comma 5 49" xfId="1368"/>
    <cellStyle name="Comma 5 49 2" xfId="1369"/>
    <cellStyle name="Comma 5 49 3" xfId="1370"/>
    <cellStyle name="Comma 5 5" xfId="1371"/>
    <cellStyle name="Comma 5 5 2" xfId="1372"/>
    <cellStyle name="Comma 5 50" xfId="1373"/>
    <cellStyle name="Comma 5 50 2" xfId="1374"/>
    <cellStyle name="Comma 5 50 3" xfId="1375"/>
    <cellStyle name="Comma 5 51" xfId="1376"/>
    <cellStyle name="Comma 5 51 2" xfId="1377"/>
    <cellStyle name="Comma 5 51 3" xfId="1378"/>
    <cellStyle name="Comma 5 52" xfId="1379"/>
    <cellStyle name="Comma 5 52 2" xfId="1380"/>
    <cellStyle name="Comma 5 52 3" xfId="1381"/>
    <cellStyle name="Comma 5 53" xfId="1382"/>
    <cellStyle name="Comma 5 53 2" xfId="1383"/>
    <cellStyle name="Comma 5 53 3" xfId="1384"/>
    <cellStyle name="Comma 5 54" xfId="1385"/>
    <cellStyle name="Comma 5 54 2" xfId="1386"/>
    <cellStyle name="Comma 5 54 3" xfId="1387"/>
    <cellStyle name="Comma 5 55" xfId="1388"/>
    <cellStyle name="Comma 5 55 2" xfId="1389"/>
    <cellStyle name="Comma 5 55 3" xfId="1390"/>
    <cellStyle name="Comma 5 56" xfId="1391"/>
    <cellStyle name="Comma 5 56 2" xfId="1392"/>
    <cellStyle name="Comma 5 56 3" xfId="1393"/>
    <cellStyle name="Comma 5 57" xfId="1394"/>
    <cellStyle name="Comma 5 57 2" xfId="1395"/>
    <cellStyle name="Comma 5 57 3" xfId="1396"/>
    <cellStyle name="Comma 5 58" xfId="1397"/>
    <cellStyle name="Comma 5 58 2" xfId="1398"/>
    <cellStyle name="Comma 5 58 3" xfId="1399"/>
    <cellStyle name="Comma 5 59" xfId="1400"/>
    <cellStyle name="Comma 5 59 2" xfId="1401"/>
    <cellStyle name="Comma 5 59 3" xfId="1402"/>
    <cellStyle name="Comma 5 6" xfId="1403"/>
    <cellStyle name="Comma 5 6 2" xfId="1404"/>
    <cellStyle name="Comma 5 6 3" xfId="1405"/>
    <cellStyle name="Comma 5 60" xfId="1406"/>
    <cellStyle name="Comma 5 60 2" xfId="1407"/>
    <cellStyle name="Comma 5 60 3" xfId="1408"/>
    <cellStyle name="Comma 5 61" xfId="1409"/>
    <cellStyle name="Comma 5 61 2" xfId="1410"/>
    <cellStyle name="Comma 5 61 3" xfId="1411"/>
    <cellStyle name="Comma 5 62" xfId="1412"/>
    <cellStyle name="Comma 5 62 2" xfId="1413"/>
    <cellStyle name="Comma 5 62 3" xfId="1414"/>
    <cellStyle name="Comma 5 63" xfId="1415"/>
    <cellStyle name="Comma 5 63 2" xfId="1416"/>
    <cellStyle name="Comma 5 63 3" xfId="1417"/>
    <cellStyle name="Comma 5 64" xfId="1418"/>
    <cellStyle name="Comma 5 64 2" xfId="1419"/>
    <cellStyle name="Comma 5 64 3" xfId="1420"/>
    <cellStyle name="Comma 5 65" xfId="1421"/>
    <cellStyle name="Comma 5 65 2" xfId="1422"/>
    <cellStyle name="Comma 5 65 3" xfId="1423"/>
    <cellStyle name="Comma 5 66" xfId="1424"/>
    <cellStyle name="Comma 5 66 2" xfId="1425"/>
    <cellStyle name="Comma 5 66 3" xfId="1426"/>
    <cellStyle name="Comma 5 67" xfId="1427"/>
    <cellStyle name="Comma 5 67 2" xfId="1428"/>
    <cellStyle name="Comma 5 67 3" xfId="1429"/>
    <cellStyle name="Comma 5 68" xfId="1430"/>
    <cellStyle name="Comma 5 68 2" xfId="1431"/>
    <cellStyle name="Comma 5 68 3" xfId="1432"/>
    <cellStyle name="Comma 5 69" xfId="1433"/>
    <cellStyle name="Comma 5 69 2" xfId="1434"/>
    <cellStyle name="Comma 5 69 3" xfId="1435"/>
    <cellStyle name="Comma 5 7" xfId="1436"/>
    <cellStyle name="Comma 5 7 2" xfId="1437"/>
    <cellStyle name="Comma 5 7 3" xfId="1438"/>
    <cellStyle name="Comma 5 70" xfId="1439"/>
    <cellStyle name="Comma 5 70 2" xfId="1440"/>
    <cellStyle name="Comma 5 70 3" xfId="1441"/>
    <cellStyle name="Comma 5 71" xfId="1442"/>
    <cellStyle name="Comma 5 71 2" xfId="1443"/>
    <cellStyle name="Comma 5 71 3" xfId="1444"/>
    <cellStyle name="Comma 5 72" xfId="1445"/>
    <cellStyle name="Comma 5 72 2" xfId="1446"/>
    <cellStyle name="Comma 5 72 3" xfId="1447"/>
    <cellStyle name="Comma 5 73" xfId="1448"/>
    <cellStyle name="Comma 5 73 2" xfId="1449"/>
    <cellStyle name="Comma 5 73 3" xfId="1450"/>
    <cellStyle name="Comma 5 74" xfId="1451"/>
    <cellStyle name="Comma 5 74 2" xfId="1452"/>
    <cellStyle name="Comma 5 74 3" xfId="1453"/>
    <cellStyle name="Comma 5 75" xfId="1454"/>
    <cellStyle name="Comma 5 75 2" xfId="1455"/>
    <cellStyle name="Comma 5 75 3" xfId="1456"/>
    <cellStyle name="Comma 5 76" xfId="1457"/>
    <cellStyle name="Comma 5 76 2" xfId="1458"/>
    <cellStyle name="Comma 5 76 3" xfId="1459"/>
    <cellStyle name="Comma 5 77" xfId="1460"/>
    <cellStyle name="Comma 5 77 2" xfId="1461"/>
    <cellStyle name="Comma 5 77 3" xfId="1462"/>
    <cellStyle name="Comma 5 78" xfId="1463"/>
    <cellStyle name="Comma 5 78 2" xfId="1464"/>
    <cellStyle name="Comma 5 78 3" xfId="1465"/>
    <cellStyle name="Comma 5 79" xfId="1466"/>
    <cellStyle name="Comma 5 79 2" xfId="1467"/>
    <cellStyle name="Comma 5 79 3" xfId="1468"/>
    <cellStyle name="Comma 5 8" xfId="1469"/>
    <cellStyle name="Comma 5 8 2" xfId="1470"/>
    <cellStyle name="Comma 5 8 3" xfId="1471"/>
    <cellStyle name="Comma 5 80" xfId="1472"/>
    <cellStyle name="Comma 5 80 2" xfId="1473"/>
    <cellStyle name="Comma 5 80 3" xfId="1474"/>
    <cellStyle name="Comma 5 81" xfId="1475"/>
    <cellStyle name="Comma 5 81 2" xfId="1476"/>
    <cellStyle name="Comma 5 81 3" xfId="1477"/>
    <cellStyle name="Comma 5 82" xfId="1478"/>
    <cellStyle name="Comma 5 82 2" xfId="1479"/>
    <cellStyle name="Comma 5 82 3" xfId="1480"/>
    <cellStyle name="Comma 5 83" xfId="1481"/>
    <cellStyle name="Comma 5 83 2" xfId="1482"/>
    <cellStyle name="Comma 5 83 3" xfId="1483"/>
    <cellStyle name="Comma 5 84" xfId="1484"/>
    <cellStyle name="Comma 5 84 2" xfId="1485"/>
    <cellStyle name="Comma 5 84 3" xfId="1486"/>
    <cellStyle name="Comma 5 85" xfId="1487"/>
    <cellStyle name="Comma 5 85 2" xfId="1488"/>
    <cellStyle name="Comma 5 85 3" xfId="1489"/>
    <cellStyle name="Comma 5 86" xfId="1490"/>
    <cellStyle name="Comma 5 86 2" xfId="1491"/>
    <cellStyle name="Comma 5 86 3" xfId="1492"/>
    <cellStyle name="Comma 5 87" xfId="1493"/>
    <cellStyle name="Comma 5 87 2" xfId="1494"/>
    <cellStyle name="Comma 5 87 3" xfId="1495"/>
    <cellStyle name="Comma 5 88" xfId="1496"/>
    <cellStyle name="Comma 5 88 2" xfId="1497"/>
    <cellStyle name="Comma 5 88 3" xfId="1498"/>
    <cellStyle name="Comma 5 89" xfId="1499"/>
    <cellStyle name="Comma 5 89 2" xfId="1500"/>
    <cellStyle name="Comma 5 89 3" xfId="1501"/>
    <cellStyle name="Comma 5 9" xfId="1502"/>
    <cellStyle name="Comma 5 9 2" xfId="1503"/>
    <cellStyle name="Comma 5 9 3" xfId="1504"/>
    <cellStyle name="Comma 5 90" xfId="1505"/>
    <cellStyle name="Comma 5 90 2" xfId="1506"/>
    <cellStyle name="Comma 5 90 3" xfId="1507"/>
    <cellStyle name="Comma 5 91" xfId="1508"/>
    <cellStyle name="Comma 5 91 2" xfId="1509"/>
    <cellStyle name="Comma 5 91 3" xfId="1510"/>
    <cellStyle name="Comma 5 92" xfId="1511"/>
    <cellStyle name="Comma 5 92 2" xfId="1512"/>
    <cellStyle name="Comma 5 92 3" xfId="1513"/>
    <cellStyle name="Comma 5 93" xfId="1514"/>
    <cellStyle name="Comma 5 93 2" xfId="1515"/>
    <cellStyle name="Comma 5 93 3" xfId="1516"/>
    <cellStyle name="Comma 5 94" xfId="1517"/>
    <cellStyle name="Comma 5 94 2" xfId="1518"/>
    <cellStyle name="Comma 5 94 3" xfId="1519"/>
    <cellStyle name="Comma 5 95" xfId="1520"/>
    <cellStyle name="Comma 5 95 2" xfId="1521"/>
    <cellStyle name="Comma 5 95 3" xfId="1522"/>
    <cellStyle name="Comma 5 96" xfId="1523"/>
    <cellStyle name="Comma 5 96 2" xfId="1524"/>
    <cellStyle name="Comma 5 96 3" xfId="1525"/>
    <cellStyle name="Comma 5 97" xfId="1526"/>
    <cellStyle name="Comma 5 97 2" xfId="1527"/>
    <cellStyle name="Comma 5 97 3" xfId="1528"/>
    <cellStyle name="Comma 5 98" xfId="1529"/>
    <cellStyle name="Comma 5 98 2" xfId="1530"/>
    <cellStyle name="Comma 5 98 3" xfId="1531"/>
    <cellStyle name="Comma 5 99" xfId="1532"/>
    <cellStyle name="Comma 5 99 2" xfId="1533"/>
    <cellStyle name="Comma 5 99 3" xfId="1534"/>
    <cellStyle name="Comma 6" xfId="1535"/>
    <cellStyle name="Comma 6 2" xfId="1536"/>
    <cellStyle name="Comma 6 2 2" xfId="1537"/>
    <cellStyle name="Comma 6 3" xfId="1538"/>
    <cellStyle name="Comma 6 3 2" xfId="1539"/>
    <cellStyle name="Comma 6 4" xfId="1540"/>
    <cellStyle name="Comma 6 4 2" xfId="1541"/>
    <cellStyle name="Comma 6 5" xfId="1542"/>
    <cellStyle name="Comma 6 5 2" xfId="1543"/>
    <cellStyle name="Comma 6 6" xfId="1544"/>
    <cellStyle name="Comma 6 6 2" xfId="1545"/>
    <cellStyle name="Comma 6 7" xfId="1546"/>
    <cellStyle name="Comma 6 7 2" xfId="1547"/>
    <cellStyle name="Comma 6 8" xfId="1548"/>
    <cellStyle name="Comma 7" xfId="1549"/>
    <cellStyle name="Comma 7 2" xfId="1550"/>
    <cellStyle name="Comma 7 2 2" xfId="1551"/>
    <cellStyle name="Comma 7 3" xfId="1552"/>
    <cellStyle name="Comma 7 3 2" xfId="1553"/>
    <cellStyle name="Comma 7 4" xfId="1554"/>
    <cellStyle name="Comma 7 4 2" xfId="1555"/>
    <cellStyle name="Comma 7 5" xfId="1556"/>
    <cellStyle name="Comma 8" xfId="1557"/>
    <cellStyle name="Comma 8 2" xfId="1558"/>
    <cellStyle name="Comma 9" xfId="1559"/>
    <cellStyle name="Comma 9 2" xfId="1560"/>
    <cellStyle name="Comma0" xfId="1561"/>
    <cellStyle name="CT1" xfId="1562"/>
    <cellStyle name="CT2" xfId="1563"/>
    <cellStyle name="CT4" xfId="1564"/>
    <cellStyle name="CT5" xfId="1565"/>
    <cellStyle name="ct7" xfId="1566"/>
    <cellStyle name="ct8" xfId="1567"/>
    <cellStyle name="cth1" xfId="1568"/>
    <cellStyle name="Cthuc" xfId="1569"/>
    <cellStyle name="Cthuc1" xfId="1570"/>
    <cellStyle name="Currency 2" xfId="1571"/>
    <cellStyle name="Currency 3" xfId="1572"/>
    <cellStyle name="Currency0" xfId="1573"/>
    <cellStyle name="d" xfId="1574"/>
    <cellStyle name="d%" xfId="1575"/>
    <cellStyle name="d_bao cao tinh hinh chuyen nhuong nha dau tu han che chuyen nhuong" xfId="1576"/>
    <cellStyle name="d_DS nop DMua RAL" xfId="1577"/>
    <cellStyle name="d_GUI TT" xfId="1578"/>
    <cellStyle name="d_OANH" xfId="1579"/>
    <cellStyle name="d1" xfId="1580"/>
    <cellStyle name="Date" xfId="1581"/>
    <cellStyle name="Dezimal [0]_UXO VII" xfId="1582"/>
    <cellStyle name="Dezimal_UXO VII" xfId="1583"/>
    <cellStyle name="Explanatory Text 2" xfId="1584"/>
    <cellStyle name="Fixed" xfId="1585"/>
    <cellStyle name="Good 2" xfId="1586"/>
    <cellStyle name="Grey" xfId="1587"/>
    <cellStyle name="HEADER" xfId="1588"/>
    <cellStyle name="Header1" xfId="1589"/>
    <cellStyle name="Header2" xfId="1590"/>
    <cellStyle name="Heading1" xfId="1591"/>
    <cellStyle name="Heading1 1" xfId="1592"/>
    <cellStyle name="Heading2" xfId="1593"/>
    <cellStyle name="Hyperlink 2" xfId="1594"/>
    <cellStyle name="Hyperlink 2 2" xfId="1595"/>
    <cellStyle name="Hyperlink 2 3" xfId="1596"/>
    <cellStyle name="Hyperlink 2 4" xfId="1597"/>
    <cellStyle name="Hyperlink 3" xfId="1598"/>
    <cellStyle name="Hyperlink 4" xfId="1599"/>
    <cellStyle name="Hyperlink 5" xfId="1600"/>
    <cellStyle name="Input [yellow]" xfId="1601"/>
    <cellStyle name="Input 2" xfId="1602"/>
    <cellStyle name="Linked Cell 2" xfId="1603"/>
    <cellStyle name="List Heading Left Basic" xfId="11"/>
    <cellStyle name="luc" xfId="1604"/>
    <cellStyle name="luc2" xfId="1605"/>
    <cellStyle name="Milliers [0]_      " xfId="1606"/>
    <cellStyle name="Milliers_      " xfId="1607"/>
    <cellStyle name="Model" xfId="1608"/>
    <cellStyle name="Monétaire [0]_      " xfId="1609"/>
    <cellStyle name="Monétaire_      " xfId="1610"/>
    <cellStyle name="n" xfId="1611"/>
    <cellStyle name="n_bao cao tinh hinh chuyen nhuong nha dau tu han che chuyen nhuong" xfId="1612"/>
    <cellStyle name="n_DS nop DMua RAL" xfId="1613"/>
    <cellStyle name="n_GUI TT" xfId="1614"/>
    <cellStyle name="n_OANH" xfId="1615"/>
    <cellStyle name="n1" xfId="1616"/>
    <cellStyle name="Neutral 2" xfId="1617"/>
    <cellStyle name="Normal" xfId="0" builtinId="0"/>
    <cellStyle name="Normal - Style1" xfId="1618"/>
    <cellStyle name="Normal 10" xfId="1619"/>
    <cellStyle name="Normal 10 2" xfId="1620"/>
    <cellStyle name="Normal 11" xfId="1621"/>
    <cellStyle name="Normal 11 2 2" xfId="1622"/>
    <cellStyle name="Normal 11 2 2 2" xfId="1623"/>
    <cellStyle name="Normal 11 2 2 3" xfId="1624"/>
    <cellStyle name="Normal 12" xfId="1625"/>
    <cellStyle name="Normal 13" xfId="1626"/>
    <cellStyle name="Normal 14" xfId="1627"/>
    <cellStyle name="Normal 15" xfId="1628"/>
    <cellStyle name="Normal 15 2" xfId="1629"/>
    <cellStyle name="Normal 16" xfId="1630"/>
    <cellStyle name="Normal 16 2" xfId="1631"/>
    <cellStyle name="Normal 17" xfId="1632"/>
    <cellStyle name="Normal 18" xfId="1633"/>
    <cellStyle name="Normal 19" xfId="1634"/>
    <cellStyle name="Normal 19 2" xfId="1635"/>
    <cellStyle name="Normal 19 2 2" xfId="1636"/>
    <cellStyle name="Normal 19 3" xfId="1637"/>
    <cellStyle name="Normal 2" xfId="7"/>
    <cellStyle name="Normal 2 10" xfId="1638"/>
    <cellStyle name="Normal 2 10 2" xfId="1639"/>
    <cellStyle name="Normal 2 100" xfId="1640"/>
    <cellStyle name="Normal 2 101" xfId="1641"/>
    <cellStyle name="Normal 2 102" xfId="1642"/>
    <cellStyle name="Normal 2 103" xfId="1643"/>
    <cellStyle name="Normal 2 104" xfId="1644"/>
    <cellStyle name="Normal 2 105" xfId="1645"/>
    <cellStyle name="Normal 2 106" xfId="1646"/>
    <cellStyle name="Normal 2 107" xfId="1647"/>
    <cellStyle name="Normal 2 108" xfId="1648"/>
    <cellStyle name="Normal 2 109" xfId="1649"/>
    <cellStyle name="Normal 2 11" xfId="1650"/>
    <cellStyle name="Normal 2 110" xfId="1651"/>
    <cellStyle name="Normal 2 111" xfId="1652"/>
    <cellStyle name="Normal 2 112" xfId="1653"/>
    <cellStyle name="Normal 2 113" xfId="1654"/>
    <cellStyle name="Normal 2 114" xfId="1655"/>
    <cellStyle name="Normal 2 115" xfId="1656"/>
    <cellStyle name="Normal 2 116" xfId="1657"/>
    <cellStyle name="Normal 2 117" xfId="1658"/>
    <cellStyle name="Normal 2 118" xfId="1659"/>
    <cellStyle name="Normal 2 119" xfId="1660"/>
    <cellStyle name="Normal 2 12" xfId="1661"/>
    <cellStyle name="Normal 2 120" xfId="1662"/>
    <cellStyle name="Normal 2 121" xfId="1663"/>
    <cellStyle name="Normal 2 122" xfId="1664"/>
    <cellStyle name="Normal 2 123" xfId="1665"/>
    <cellStyle name="Normal 2 124" xfId="1666"/>
    <cellStyle name="Normal 2 125" xfId="1667"/>
    <cellStyle name="Normal 2 126" xfId="1668"/>
    <cellStyle name="Normal 2 127" xfId="1669"/>
    <cellStyle name="Normal 2 128" xfId="1670"/>
    <cellStyle name="Normal 2 129" xfId="1671"/>
    <cellStyle name="Normal 2 13" xfId="1672"/>
    <cellStyle name="Normal 2 130" xfId="1673"/>
    <cellStyle name="Normal 2 14" xfId="1674"/>
    <cellStyle name="Normal 2 15" xfId="1675"/>
    <cellStyle name="Normal 2 16" xfId="1676"/>
    <cellStyle name="Normal 2 17" xfId="1677"/>
    <cellStyle name="Normal 2 18" xfId="1678"/>
    <cellStyle name="Normal 2 19" xfId="1679"/>
    <cellStyle name="Normal 2 2" xfId="12"/>
    <cellStyle name="Normal 2 2 10" xfId="1680"/>
    <cellStyle name="Normal 2 2 11" xfId="1681"/>
    <cellStyle name="Normal 2 2 2" xfId="1682"/>
    <cellStyle name="Normal 2 2 2 2" xfId="1683"/>
    <cellStyle name="Normal 2 2 2 3" xfId="1684"/>
    <cellStyle name="Normal 2 2 2 4" xfId="1685"/>
    <cellStyle name="Normal 2 2 2 5" xfId="1686"/>
    <cellStyle name="Normal 2 2 3" xfId="1687"/>
    <cellStyle name="Normal 2 2 4" xfId="1688"/>
    <cellStyle name="Normal 2 2 5" xfId="1689"/>
    <cellStyle name="Normal 2 2 6" xfId="1690"/>
    <cellStyle name="Normal 2 2 7" xfId="1691"/>
    <cellStyle name="Normal 2 2 8" xfId="1692"/>
    <cellStyle name="Normal 2 2 9" xfId="1693"/>
    <cellStyle name="Normal 2 20" xfId="1694"/>
    <cellStyle name="Normal 2 21" xfId="1695"/>
    <cellStyle name="Normal 2 22" xfId="1696"/>
    <cellStyle name="Normal 2 23" xfId="1697"/>
    <cellStyle name="Normal 2 24" xfId="1698"/>
    <cellStyle name="Normal 2 25" xfId="1699"/>
    <cellStyle name="Normal 2 26" xfId="1700"/>
    <cellStyle name="Normal 2 27" xfId="1701"/>
    <cellStyle name="Normal 2 28" xfId="1702"/>
    <cellStyle name="Normal 2 29" xfId="1703"/>
    <cellStyle name="Normal 2 3" xfId="1704"/>
    <cellStyle name="Normal 2 3 2" xfId="1705"/>
    <cellStyle name="Normal 2 30" xfId="1706"/>
    <cellStyle name="Normal 2 31" xfId="1707"/>
    <cellStyle name="Normal 2 32" xfId="1708"/>
    <cellStyle name="Normal 2 33" xfId="1709"/>
    <cellStyle name="Normal 2 34" xfId="1710"/>
    <cellStyle name="Normal 2 35" xfId="1711"/>
    <cellStyle name="Normal 2 36" xfId="1712"/>
    <cellStyle name="Normal 2 37" xfId="1713"/>
    <cellStyle name="Normal 2 38" xfId="1714"/>
    <cellStyle name="Normal 2 39" xfId="1715"/>
    <cellStyle name="Normal 2 4" xfId="1716"/>
    <cellStyle name="Normal 2 4 2" xfId="1717"/>
    <cellStyle name="Normal 2 4 3" xfId="1718"/>
    <cellStyle name="Normal 2 40" xfId="1719"/>
    <cellStyle name="Normal 2 41" xfId="1720"/>
    <cellStyle name="Normal 2 42" xfId="1721"/>
    <cellStyle name="Normal 2 43" xfId="1722"/>
    <cellStyle name="Normal 2 44" xfId="1723"/>
    <cellStyle name="Normal 2 45" xfId="1724"/>
    <cellStyle name="Normal 2 46" xfId="1725"/>
    <cellStyle name="Normal 2 47" xfId="1726"/>
    <cellStyle name="Normal 2 48" xfId="1727"/>
    <cellStyle name="Normal 2 49" xfId="1728"/>
    <cellStyle name="Normal 2 5" xfId="1729"/>
    <cellStyle name="Normal 2 50" xfId="1730"/>
    <cellStyle name="Normal 2 51" xfId="1731"/>
    <cellStyle name="Normal 2 52" xfId="1732"/>
    <cellStyle name="Normal 2 53" xfId="1733"/>
    <cellStyle name="Normal 2 54" xfId="1734"/>
    <cellStyle name="Normal 2 55" xfId="1735"/>
    <cellStyle name="Normal 2 56" xfId="1736"/>
    <cellStyle name="Normal 2 57" xfId="1737"/>
    <cellStyle name="Normal 2 58" xfId="1738"/>
    <cellStyle name="Normal 2 59" xfId="1739"/>
    <cellStyle name="Normal 2 6" xfId="1740"/>
    <cellStyle name="Normal 2 6 2" xfId="1741"/>
    <cellStyle name="Normal 2 6 3" xfId="1742"/>
    <cellStyle name="Normal 2 60" xfId="1743"/>
    <cellStyle name="Normal 2 61" xfId="1744"/>
    <cellStyle name="Normal 2 62" xfId="1745"/>
    <cellStyle name="Normal 2 63" xfId="1746"/>
    <cellStyle name="Normal 2 64" xfId="1747"/>
    <cellStyle name="Normal 2 65" xfId="1748"/>
    <cellStyle name="Normal 2 66" xfId="1749"/>
    <cellStyle name="Normal 2 67" xfId="1750"/>
    <cellStyle name="Normal 2 68" xfId="1751"/>
    <cellStyle name="Normal 2 69" xfId="1752"/>
    <cellStyle name="Normal 2 7" xfId="1753"/>
    <cellStyle name="Normal 2 70" xfId="1754"/>
    <cellStyle name="Normal 2 71" xfId="1755"/>
    <cellStyle name="Normal 2 72" xfId="1756"/>
    <cellStyle name="Normal 2 73" xfId="1757"/>
    <cellStyle name="Normal 2 74" xfId="1758"/>
    <cellStyle name="Normal 2 75" xfId="1759"/>
    <cellStyle name="Normal 2 76" xfId="1760"/>
    <cellStyle name="Normal 2 77" xfId="1761"/>
    <cellStyle name="Normal 2 78" xfId="1762"/>
    <cellStyle name="Normal 2 79" xfId="1763"/>
    <cellStyle name="Normal 2 8" xfId="1764"/>
    <cellStyle name="Normal 2 80" xfId="1765"/>
    <cellStyle name="Normal 2 81" xfId="1766"/>
    <cellStyle name="Normal 2 82" xfId="1767"/>
    <cellStyle name="Normal 2 83" xfId="1768"/>
    <cellStyle name="Normal 2 84" xfId="1769"/>
    <cellStyle name="Normal 2 85" xfId="1770"/>
    <cellStyle name="Normal 2 86" xfId="1771"/>
    <cellStyle name="Normal 2 87" xfId="1772"/>
    <cellStyle name="Normal 2 88" xfId="1773"/>
    <cellStyle name="Normal 2 89" xfId="1774"/>
    <cellStyle name="Normal 2 9" xfId="1775"/>
    <cellStyle name="Normal 2 90" xfId="1776"/>
    <cellStyle name="Normal 2 91" xfId="1777"/>
    <cellStyle name="Normal 2 92" xfId="1778"/>
    <cellStyle name="Normal 2 93" xfId="1779"/>
    <cellStyle name="Normal 2 94" xfId="1780"/>
    <cellStyle name="Normal 2 95" xfId="1781"/>
    <cellStyle name="Normal 2 96" xfId="1782"/>
    <cellStyle name="Normal 2 97" xfId="1783"/>
    <cellStyle name="Normal 2 98" xfId="1784"/>
    <cellStyle name="Normal 2 99" xfId="1785"/>
    <cellStyle name="Normal 20" xfId="1786"/>
    <cellStyle name="Normal 21" xfId="1787"/>
    <cellStyle name="Normal 22" xfId="1788"/>
    <cellStyle name="Normal 23" xfId="1789"/>
    <cellStyle name="Normal 24" xfId="1790"/>
    <cellStyle name="Normal 24 2" xfId="1791"/>
    <cellStyle name="Normal 25" xfId="1792"/>
    <cellStyle name="Normal 26" xfId="1793"/>
    <cellStyle name="Normal 27" xfId="1794"/>
    <cellStyle name="Normal 28" xfId="1795"/>
    <cellStyle name="Normal 29" xfId="1796"/>
    <cellStyle name="Normal 3" xfId="1"/>
    <cellStyle name="Normal 3 10" xfId="1797"/>
    <cellStyle name="Normal 3 11" xfId="1798"/>
    <cellStyle name="Normal 3 11 2" xfId="1799"/>
    <cellStyle name="Normal 3 11 3" xfId="1800"/>
    <cellStyle name="Normal 3 12" xfId="1801"/>
    <cellStyle name="Normal 3 12 2" xfId="1802"/>
    <cellStyle name="Normal 3 12 3" xfId="1803"/>
    <cellStyle name="Normal 3 13" xfId="1804"/>
    <cellStyle name="Normal 3 13 2" xfId="1805"/>
    <cellStyle name="Normal 3 13 3" xfId="1806"/>
    <cellStyle name="Normal 3 13 4" xfId="1807"/>
    <cellStyle name="Normal 3 2" xfId="1808"/>
    <cellStyle name="Normal 3 2 2" xfId="1809"/>
    <cellStyle name="Normal 3 2 3" xfId="1810"/>
    <cellStyle name="Normal 3 2 4" xfId="1811"/>
    <cellStyle name="Normal 3 2 5" xfId="1812"/>
    <cellStyle name="Normal 3 2 6" xfId="1813"/>
    <cellStyle name="Normal 3 2 7" xfId="1814"/>
    <cellStyle name="Normal 3 3" xfId="1815"/>
    <cellStyle name="Normal 3 3 2" xfId="1816"/>
    <cellStyle name="Normal 3 3 3" xfId="1817"/>
    <cellStyle name="Normal 3 3 4" xfId="1818"/>
    <cellStyle name="Normal 3 3 5" xfId="1819"/>
    <cellStyle name="Normal 3 4" xfId="1820"/>
    <cellStyle name="Normal 3 4 2" xfId="1821"/>
    <cellStyle name="Normal 3 4 3" xfId="1822"/>
    <cellStyle name="Normal 3 4 4" xfId="1823"/>
    <cellStyle name="Normal 3 5" xfId="1824"/>
    <cellStyle name="Normal 3 5 2" xfId="1825"/>
    <cellStyle name="Normal 3 5 3" xfId="1826"/>
    <cellStyle name="Normal 3 6" xfId="1827"/>
    <cellStyle name="Normal 3 6 2" xfId="1828"/>
    <cellStyle name="Normal 3 6 3" xfId="1829"/>
    <cellStyle name="Normal 3 7" xfId="1830"/>
    <cellStyle name="Normal 3 7 2" xfId="1831"/>
    <cellStyle name="Normal 3 7 3" xfId="1832"/>
    <cellStyle name="Normal 3 8" xfId="1833"/>
    <cellStyle name="Normal 3 8 2" xfId="1834"/>
    <cellStyle name="Normal 3 8 3" xfId="1835"/>
    <cellStyle name="Normal 3 9" xfId="1836"/>
    <cellStyle name="Normal 30" xfId="1837"/>
    <cellStyle name="Normal 31" xfId="1838"/>
    <cellStyle name="Normal 32" xfId="1839"/>
    <cellStyle name="Normal 33" xfId="1840"/>
    <cellStyle name="Normal 34" xfId="1841"/>
    <cellStyle name="Normal 35" xfId="1842"/>
    <cellStyle name="Normal 36" xfId="1843"/>
    <cellStyle name="Normal 37" xfId="1844"/>
    <cellStyle name="Normal 38" xfId="1845"/>
    <cellStyle name="Normal 4" xfId="8"/>
    <cellStyle name="Normal 4 10" xfId="1846"/>
    <cellStyle name="Normal 4 2" xfId="1847"/>
    <cellStyle name="Normal 4 2 2" xfId="1848"/>
    <cellStyle name="Normal 4 2 3" xfId="1849"/>
    <cellStyle name="Normal 4 2 4" xfId="1850"/>
    <cellStyle name="Normal 4 2 5" xfId="1851"/>
    <cellStyle name="Normal 4 2 6" xfId="1852"/>
    <cellStyle name="Normal 4 2 7" xfId="1853"/>
    <cellStyle name="Normal 4 2 8" xfId="1854"/>
    <cellStyle name="Normal 4 2 9" xfId="1855"/>
    <cellStyle name="Normal 4 3" xfId="1856"/>
    <cellStyle name="Normal 4 3 2" xfId="1857"/>
    <cellStyle name="Normal 4 4" xfId="1858"/>
    <cellStyle name="Normal 4 5" xfId="1859"/>
    <cellStyle name="Normal 4 6" xfId="1860"/>
    <cellStyle name="Normal 4 7" xfId="1861"/>
    <cellStyle name="Normal 4 8" xfId="1862"/>
    <cellStyle name="Normal 4 9" xfId="1863"/>
    <cellStyle name="Normal 5" xfId="9"/>
    <cellStyle name="Normal 5 10" xfId="1864"/>
    <cellStyle name="Normal 5 11" xfId="1865"/>
    <cellStyle name="Normal 5 2" xfId="1866"/>
    <cellStyle name="Normal 5 3" xfId="1867"/>
    <cellStyle name="Normal 5 4" xfId="1868"/>
    <cellStyle name="Normal 5 5" xfId="1869"/>
    <cellStyle name="Normal 5 6" xfId="1870"/>
    <cellStyle name="Normal 5 7" xfId="1871"/>
    <cellStyle name="Normal 5 8" xfId="1872"/>
    <cellStyle name="Normal 5 9" xfId="1873"/>
    <cellStyle name="Normal 6" xfId="1874"/>
    <cellStyle name="Normal 6 2" xfId="1875"/>
    <cellStyle name="Normal 6 3" xfId="1876"/>
    <cellStyle name="Normal 6 4" xfId="1877"/>
    <cellStyle name="Normal 6 5" xfId="1878"/>
    <cellStyle name="Normal 6 6" xfId="1879"/>
    <cellStyle name="Normal 6 7" xfId="1880"/>
    <cellStyle name="Normal 6 8" xfId="1881"/>
    <cellStyle name="Normal 7" xfId="1882"/>
    <cellStyle name="Normal 7 2" xfId="1883"/>
    <cellStyle name="Normal 7 2 2" xfId="1884"/>
    <cellStyle name="Normal 7 2 3" xfId="1885"/>
    <cellStyle name="Normal 7 3" xfId="1886"/>
    <cellStyle name="Normal 7 4" xfId="1887"/>
    <cellStyle name="Normal 8" xfId="1888"/>
    <cellStyle name="Normal 8 2" xfId="1889"/>
    <cellStyle name="Normal 8 3" xfId="1890"/>
    <cellStyle name="Normal 8 4" xfId="1891"/>
    <cellStyle name="Normal 8 5" xfId="1892"/>
    <cellStyle name="Normal 8 5 2" xfId="1893"/>
    <cellStyle name="Normal 8 6" xfId="1894"/>
    <cellStyle name="Normal 9" xfId="1895"/>
    <cellStyle name="Normal 9 2" xfId="1896"/>
    <cellStyle name="Note 2" xfId="1897"/>
    <cellStyle name="omma [0]_Mktg Prog??_x001a_Comma [0]_mud plant bolted?_x0010_Comma [0]_ODCOS ?_x0017_" xfId="1898"/>
    <cellStyle name="ormal_Sheet1_1?_x0001__x0015_Normal_Sheet1_Amer Q4?_x0001__x0012_Normal_Sheet1_FY96?_x0018_Normal_Sheet1_HC " xfId="1899"/>
    <cellStyle name="Output 2" xfId="1900"/>
    <cellStyle name="Percent [2]" xfId="1901"/>
    <cellStyle name="Percent 10" xfId="1902"/>
    <cellStyle name="Percent 11" xfId="1903"/>
    <cellStyle name="Percent 12" xfId="1904"/>
    <cellStyle name="Percent 12 2" xfId="1905"/>
    <cellStyle name="Percent 13" xfId="1906"/>
    <cellStyle name="Percent 14" xfId="1907"/>
    <cellStyle name="Percent 15" xfId="1908"/>
    <cellStyle name="Percent 16" xfId="1909"/>
    <cellStyle name="Percent 17" xfId="1910"/>
    <cellStyle name="Percent 18" xfId="1911"/>
    <cellStyle name="Percent 19" xfId="1912"/>
    <cellStyle name="Percent 2" xfId="1913"/>
    <cellStyle name="Percent 2 10" xfId="1914"/>
    <cellStyle name="Percent 2 11" xfId="1915"/>
    <cellStyle name="Percent 2 12" xfId="1916"/>
    <cellStyle name="Percent 2 13" xfId="1917"/>
    <cellStyle name="Percent 2 2" xfId="1918"/>
    <cellStyle name="Percent 2 2 2" xfId="1919"/>
    <cellStyle name="Percent 2 2 3" xfId="1920"/>
    <cellStyle name="Percent 2 2 4" xfId="1921"/>
    <cellStyle name="Percent 2 2 5" xfId="1922"/>
    <cellStyle name="Percent 2 3" xfId="1923"/>
    <cellStyle name="Percent 2 3 2" xfId="1924"/>
    <cellStyle name="Percent 2 3 3" xfId="1925"/>
    <cellStyle name="Percent 2 4" xfId="1926"/>
    <cellStyle name="Percent 2 4 2" xfId="1927"/>
    <cellStyle name="Percent 2 4 3" xfId="1928"/>
    <cellStyle name="Percent 2 5" xfId="1929"/>
    <cellStyle name="Percent 2 5 2" xfId="1930"/>
    <cellStyle name="Percent 2 5 3" xfId="1931"/>
    <cellStyle name="Percent 2 6" xfId="1932"/>
    <cellStyle name="Percent 2 6 2" xfId="1933"/>
    <cellStyle name="Percent 2 6 3" xfId="1934"/>
    <cellStyle name="Percent 2 7" xfId="1935"/>
    <cellStyle name="Percent 2 7 2" xfId="1936"/>
    <cellStyle name="Percent 2 7 3" xfId="1937"/>
    <cellStyle name="Percent 2 8" xfId="1938"/>
    <cellStyle name="Percent 2 8 2" xfId="1939"/>
    <cellStyle name="Percent 2 8 3" xfId="1940"/>
    <cellStyle name="Percent 2 9" xfId="1941"/>
    <cellStyle name="Percent 20" xfId="1942"/>
    <cellStyle name="Percent 21" xfId="1943"/>
    <cellStyle name="Percent 22" xfId="1944"/>
    <cellStyle name="Percent 3" xfId="1945"/>
    <cellStyle name="Percent 3 2" xfId="1946"/>
    <cellStyle name="Percent 3 2 2" xfId="1947"/>
    <cellStyle name="Percent 3 2 2 2" xfId="1948"/>
    <cellStyle name="Percent 3 3" xfId="1949"/>
    <cellStyle name="Percent 3 4" xfId="1950"/>
    <cellStyle name="Percent 3 5" xfId="1951"/>
    <cellStyle name="Percent 4" xfId="1952"/>
    <cellStyle name="Percent 4 2" xfId="1953"/>
    <cellStyle name="Percent 5" xfId="1954"/>
    <cellStyle name="Percent 6" xfId="1955"/>
    <cellStyle name="Percent 7" xfId="1956"/>
    <cellStyle name="Percent 8" xfId="1957"/>
    <cellStyle name="Percent 8 2" xfId="1958"/>
    <cellStyle name="Percent 8 2 2" xfId="1959"/>
    <cellStyle name="Percent 8 3" xfId="1960"/>
    <cellStyle name="Percent 9" xfId="1961"/>
    <cellStyle name="PERCENTAGE" xfId="1962"/>
    <cellStyle name="Smart Bold" xfId="1963"/>
    <cellStyle name="Smart Forecast" xfId="1964"/>
    <cellStyle name="Smart General" xfId="1965"/>
    <cellStyle name="Smart Highlight" xfId="1966"/>
    <cellStyle name="Smart Percent" xfId="1967"/>
    <cellStyle name="Smart Source" xfId="1968"/>
    <cellStyle name="Smart Subtitle 1" xfId="1969"/>
    <cellStyle name="Smart Subtitle 2" xfId="1970"/>
    <cellStyle name="Smart Subtotal" xfId="1971"/>
    <cellStyle name="Smart Title" xfId="1972"/>
    <cellStyle name="Smart Total" xfId="1973"/>
    <cellStyle name="Style 1" xfId="1974"/>
    <cellStyle name="Style 1 3" xfId="1975"/>
    <cellStyle name="subhead" xfId="1976"/>
    <cellStyle name="symbol" xfId="1977"/>
    <cellStyle name="tde" xfId="1978"/>
    <cellStyle name="Total 2" xfId="1979"/>
    <cellStyle name="VN new romanNormal" xfId="1980"/>
    <cellStyle name="VN time new roman" xfId="1981"/>
    <cellStyle name="Währung [0]_UXO VII" xfId="1982"/>
    <cellStyle name="Währung_UXO VII" xfId="1983"/>
    <cellStyle name="Warning Text 2" xfId="1984"/>
    <cellStyle name="똿뗦먛귟 [0.00]_PRODUCT DETAIL Q1" xfId="1985"/>
    <cellStyle name="똿뗦먛귟_PRODUCT DETAIL Q1" xfId="1986"/>
    <cellStyle name="믅됞 [0.00]_PRODUCT DETAIL Q1" xfId="1987"/>
    <cellStyle name="믅됞_PRODUCT DETAIL Q1" xfId="1988"/>
    <cellStyle name="백분율_95" xfId="1989"/>
    <cellStyle name="뷭?_BOOKSHIP" xfId="1990"/>
    <cellStyle name="콤마 [0]_1202" xfId="1991"/>
    <cellStyle name="콤마_1202" xfId="1992"/>
    <cellStyle name="통화 [0]_1202" xfId="1993"/>
    <cellStyle name="통화_1202" xfId="1994"/>
    <cellStyle name="표준_(정보부문)월별인원계획" xfId="1995"/>
    <cellStyle name="一般_Book1" xfId="1996"/>
    <cellStyle name="千分位[0]_Book1" xfId="1997"/>
    <cellStyle name="千分位_Book1" xfId="1998"/>
    <cellStyle name="貨幣 [0]_Book1" xfId="1999"/>
    <cellStyle name="貨幣_Book1" xfId="2000"/>
    <cellStyle name="超連結_Book1" xfId="2001"/>
    <cellStyle name="隨後的超連結_Book1" xfId="20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ing/Hien1/AFMC/VAS_Report-201504-%20Sun%2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FMC/CFMC%20ALL%20REPORTS/2.%20Quarterly/CFMC%20-%202018/CFMC%20-%20BC%20Q1/SSC/FS_CFMC%20Q1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FMC/CFMC%20ALL%20REPORTS/1.%20Monthly/CFMC%20-%20BC%202018/CFMC%20-%20BC%2018-T06/SSC/FS0618_CF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Ls_AgXLB_WorkbookFile"/>
      <sheetName val="Menu"/>
      <sheetName val="TB"/>
      <sheetName val="BS"/>
      <sheetName val="P&amp;L"/>
      <sheetName val="Ls_XlbFormatTables"/>
      <sheetName val="Ls_Alert"/>
    </sheetNames>
    <sheetDataSet>
      <sheetData sheetId="0" refreshError="1"/>
      <sheetData sheetId="1" refreshError="1"/>
      <sheetData sheetId="2">
        <row r="13">
          <cell r="E13">
            <v>2015004</v>
          </cell>
        </row>
        <row r="14">
          <cell r="E14">
            <v>2015004</v>
          </cell>
        </row>
        <row r="21">
          <cell r="E21" t="str">
            <v>AFM</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KD"/>
      <sheetName val="CDKT "/>
      <sheetName val="LCTT"/>
      <sheetName val="TB"/>
    </sheetNames>
    <sheetDataSet>
      <sheetData sheetId="0">
        <row r="9">
          <cell r="D9">
            <v>2210813906</v>
          </cell>
        </row>
        <row r="12">
          <cell r="D12">
            <v>551418196</v>
          </cell>
        </row>
        <row r="14">
          <cell r="D14">
            <v>507229227</v>
          </cell>
        </row>
        <row r="16">
          <cell r="D16">
            <v>820628425</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KD "/>
      <sheetName val="CDKT "/>
      <sheetName val="TB"/>
      <sheetName val="tmpscrapsheet"/>
      <sheetName val="Ls_AgXLB_WorkbookFile"/>
      <sheetName val="Sheet3"/>
      <sheetName val="Sheet1"/>
    </sheetNames>
    <sheetDataSet>
      <sheetData sheetId="0" refreshError="1"/>
      <sheetData sheetId="1">
        <row r="59">
          <cell r="D59">
            <v>34152708296</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topLeftCell="A10" workbookViewId="0">
      <selection activeCell="D24" sqref="D24"/>
    </sheetView>
  </sheetViews>
  <sheetFormatPr defaultRowHeight="14.25"/>
  <cols>
    <col min="1" max="1" width="45.28515625" style="65" customWidth="1"/>
    <col min="2" max="2" width="8.28515625" style="65" customWidth="1"/>
    <col min="3" max="3" width="8.5703125" style="65" customWidth="1"/>
    <col min="4" max="4" width="18.7109375" style="66" customWidth="1"/>
    <col min="5" max="5" width="18.85546875" style="66" customWidth="1"/>
    <col min="6" max="6" width="18.140625" style="65" bestFit="1" customWidth="1"/>
    <col min="7" max="7" width="20" style="65" customWidth="1"/>
    <col min="8" max="244" width="9.140625" style="65"/>
    <col min="245" max="245" width="45.28515625" style="65" customWidth="1"/>
    <col min="246" max="246" width="8.28515625" style="65" customWidth="1"/>
    <col min="247" max="247" width="8.5703125" style="65" customWidth="1"/>
    <col min="248" max="248" width="14.5703125" style="65" bestFit="1" customWidth="1"/>
    <col min="249" max="249" width="16.5703125" style="65" customWidth="1"/>
    <col min="250" max="253" width="0" style="65" hidden="1" customWidth="1"/>
    <col min="254" max="254" width="9.140625" style="65"/>
    <col min="255" max="255" width="14.42578125" style="65" customWidth="1"/>
    <col min="256" max="500" width="9.140625" style="65"/>
    <col min="501" max="501" width="45.28515625" style="65" customWidth="1"/>
    <col min="502" max="502" width="8.28515625" style="65" customWidth="1"/>
    <col min="503" max="503" width="8.5703125" style="65" customWidth="1"/>
    <col min="504" max="504" width="14.5703125" style="65" bestFit="1" customWidth="1"/>
    <col min="505" max="505" width="16.5703125" style="65" customWidth="1"/>
    <col min="506" max="509" width="0" style="65" hidden="1" customWidth="1"/>
    <col min="510" max="510" width="9.140625" style="65"/>
    <col min="511" max="511" width="14.42578125" style="65" customWidth="1"/>
    <col min="512" max="756" width="9.140625" style="65"/>
    <col min="757" max="757" width="45.28515625" style="65" customWidth="1"/>
    <col min="758" max="758" width="8.28515625" style="65" customWidth="1"/>
    <col min="759" max="759" width="8.5703125" style="65" customWidth="1"/>
    <col min="760" max="760" width="14.5703125" style="65" bestFit="1" customWidth="1"/>
    <col min="761" max="761" width="16.5703125" style="65" customWidth="1"/>
    <col min="762" max="765" width="0" style="65" hidden="1" customWidth="1"/>
    <col min="766" max="766" width="9.140625" style="65"/>
    <col min="767" max="767" width="14.42578125" style="65" customWidth="1"/>
    <col min="768" max="1012" width="9.140625" style="65"/>
    <col min="1013" max="1013" width="45.28515625" style="65" customWidth="1"/>
    <col min="1014" max="1014" width="8.28515625" style="65" customWidth="1"/>
    <col min="1015" max="1015" width="8.5703125" style="65" customWidth="1"/>
    <col min="1016" max="1016" width="14.5703125" style="65" bestFit="1" customWidth="1"/>
    <col min="1017" max="1017" width="16.5703125" style="65" customWidth="1"/>
    <col min="1018" max="1021" width="0" style="65" hidden="1" customWidth="1"/>
    <col min="1022" max="1022" width="9.140625" style="65"/>
    <col min="1023" max="1023" width="14.42578125" style="65" customWidth="1"/>
    <col min="1024" max="1268" width="9.140625" style="65"/>
    <col min="1269" max="1269" width="45.28515625" style="65" customWidth="1"/>
    <col min="1270" max="1270" width="8.28515625" style="65" customWidth="1"/>
    <col min="1271" max="1271" width="8.5703125" style="65" customWidth="1"/>
    <col min="1272" max="1272" width="14.5703125" style="65" bestFit="1" customWidth="1"/>
    <col min="1273" max="1273" width="16.5703125" style="65" customWidth="1"/>
    <col min="1274" max="1277" width="0" style="65" hidden="1" customWidth="1"/>
    <col min="1278" max="1278" width="9.140625" style="65"/>
    <col min="1279" max="1279" width="14.42578125" style="65" customWidth="1"/>
    <col min="1280" max="1524" width="9.140625" style="65"/>
    <col min="1525" max="1525" width="45.28515625" style="65" customWidth="1"/>
    <col min="1526" max="1526" width="8.28515625" style="65" customWidth="1"/>
    <col min="1527" max="1527" width="8.5703125" style="65" customWidth="1"/>
    <col min="1528" max="1528" width="14.5703125" style="65" bestFit="1" customWidth="1"/>
    <col min="1529" max="1529" width="16.5703125" style="65" customWidth="1"/>
    <col min="1530" max="1533" width="0" style="65" hidden="1" customWidth="1"/>
    <col min="1534" max="1534" width="9.140625" style="65"/>
    <col min="1535" max="1535" width="14.42578125" style="65" customWidth="1"/>
    <col min="1536" max="1780" width="9.140625" style="65"/>
    <col min="1781" max="1781" width="45.28515625" style="65" customWidth="1"/>
    <col min="1782" max="1782" width="8.28515625" style="65" customWidth="1"/>
    <col min="1783" max="1783" width="8.5703125" style="65" customWidth="1"/>
    <col min="1784" max="1784" width="14.5703125" style="65" bestFit="1" customWidth="1"/>
    <col min="1785" max="1785" width="16.5703125" style="65" customWidth="1"/>
    <col min="1786" max="1789" width="0" style="65" hidden="1" customWidth="1"/>
    <col min="1790" max="1790" width="9.140625" style="65"/>
    <col min="1791" max="1791" width="14.42578125" style="65" customWidth="1"/>
    <col min="1792" max="2036" width="9.140625" style="65"/>
    <col min="2037" max="2037" width="45.28515625" style="65" customWidth="1"/>
    <col min="2038" max="2038" width="8.28515625" style="65" customWidth="1"/>
    <col min="2039" max="2039" width="8.5703125" style="65" customWidth="1"/>
    <col min="2040" max="2040" width="14.5703125" style="65" bestFit="1" customWidth="1"/>
    <col min="2041" max="2041" width="16.5703125" style="65" customWidth="1"/>
    <col min="2042" max="2045" width="0" style="65" hidden="1" customWidth="1"/>
    <col min="2046" max="2046" width="9.140625" style="65"/>
    <col min="2047" max="2047" width="14.42578125" style="65" customWidth="1"/>
    <col min="2048" max="2292" width="9.140625" style="65"/>
    <col min="2293" max="2293" width="45.28515625" style="65" customWidth="1"/>
    <col min="2294" max="2294" width="8.28515625" style="65" customWidth="1"/>
    <col min="2295" max="2295" width="8.5703125" style="65" customWidth="1"/>
    <col min="2296" max="2296" width="14.5703125" style="65" bestFit="1" customWidth="1"/>
    <col min="2297" max="2297" width="16.5703125" style="65" customWidth="1"/>
    <col min="2298" max="2301" width="0" style="65" hidden="1" customWidth="1"/>
    <col min="2302" max="2302" width="9.140625" style="65"/>
    <col min="2303" max="2303" width="14.42578125" style="65" customWidth="1"/>
    <col min="2304" max="2548" width="9.140625" style="65"/>
    <col min="2549" max="2549" width="45.28515625" style="65" customWidth="1"/>
    <col min="2550" max="2550" width="8.28515625" style="65" customWidth="1"/>
    <col min="2551" max="2551" width="8.5703125" style="65" customWidth="1"/>
    <col min="2552" max="2552" width="14.5703125" style="65" bestFit="1" customWidth="1"/>
    <col min="2553" max="2553" width="16.5703125" style="65" customWidth="1"/>
    <col min="2554" max="2557" width="0" style="65" hidden="1" customWidth="1"/>
    <col min="2558" max="2558" width="9.140625" style="65"/>
    <col min="2559" max="2559" width="14.42578125" style="65" customWidth="1"/>
    <col min="2560" max="2804" width="9.140625" style="65"/>
    <col min="2805" max="2805" width="45.28515625" style="65" customWidth="1"/>
    <col min="2806" max="2806" width="8.28515625" style="65" customWidth="1"/>
    <col min="2807" max="2807" width="8.5703125" style="65" customWidth="1"/>
    <col min="2808" max="2808" width="14.5703125" style="65" bestFit="1" customWidth="1"/>
    <col min="2809" max="2809" width="16.5703125" style="65" customWidth="1"/>
    <col min="2810" max="2813" width="0" style="65" hidden="1" customWidth="1"/>
    <col min="2814" max="2814" width="9.140625" style="65"/>
    <col min="2815" max="2815" width="14.42578125" style="65" customWidth="1"/>
    <col min="2816" max="3060" width="9.140625" style="65"/>
    <col min="3061" max="3061" width="45.28515625" style="65" customWidth="1"/>
    <col min="3062" max="3062" width="8.28515625" style="65" customWidth="1"/>
    <col min="3063" max="3063" width="8.5703125" style="65" customWidth="1"/>
    <col min="3064" max="3064" width="14.5703125" style="65" bestFit="1" customWidth="1"/>
    <col min="3065" max="3065" width="16.5703125" style="65" customWidth="1"/>
    <col min="3066" max="3069" width="0" style="65" hidden="1" customWidth="1"/>
    <col min="3070" max="3070" width="9.140625" style="65"/>
    <col min="3071" max="3071" width="14.42578125" style="65" customWidth="1"/>
    <col min="3072" max="3316" width="9.140625" style="65"/>
    <col min="3317" max="3317" width="45.28515625" style="65" customWidth="1"/>
    <col min="3318" max="3318" width="8.28515625" style="65" customWidth="1"/>
    <col min="3319" max="3319" width="8.5703125" style="65" customWidth="1"/>
    <col min="3320" max="3320" width="14.5703125" style="65" bestFit="1" customWidth="1"/>
    <col min="3321" max="3321" width="16.5703125" style="65" customWidth="1"/>
    <col min="3322" max="3325" width="0" style="65" hidden="1" customWidth="1"/>
    <col min="3326" max="3326" width="9.140625" style="65"/>
    <col min="3327" max="3327" width="14.42578125" style="65" customWidth="1"/>
    <col min="3328" max="3572" width="9.140625" style="65"/>
    <col min="3573" max="3573" width="45.28515625" style="65" customWidth="1"/>
    <col min="3574" max="3574" width="8.28515625" style="65" customWidth="1"/>
    <col min="3575" max="3575" width="8.5703125" style="65" customWidth="1"/>
    <col min="3576" max="3576" width="14.5703125" style="65" bestFit="1" customWidth="1"/>
    <col min="3577" max="3577" width="16.5703125" style="65" customWidth="1"/>
    <col min="3578" max="3581" width="0" style="65" hidden="1" customWidth="1"/>
    <col min="3582" max="3582" width="9.140625" style="65"/>
    <col min="3583" max="3583" width="14.42578125" style="65" customWidth="1"/>
    <col min="3584" max="3828" width="9.140625" style="65"/>
    <col min="3829" max="3829" width="45.28515625" style="65" customWidth="1"/>
    <col min="3830" max="3830" width="8.28515625" style="65" customWidth="1"/>
    <col min="3831" max="3831" width="8.5703125" style="65" customWidth="1"/>
    <col min="3832" max="3832" width="14.5703125" style="65" bestFit="1" customWidth="1"/>
    <col min="3833" max="3833" width="16.5703125" style="65" customWidth="1"/>
    <col min="3834" max="3837" width="0" style="65" hidden="1" customWidth="1"/>
    <col min="3838" max="3838" width="9.140625" style="65"/>
    <col min="3839" max="3839" width="14.42578125" style="65" customWidth="1"/>
    <col min="3840" max="4084" width="9.140625" style="65"/>
    <col min="4085" max="4085" width="45.28515625" style="65" customWidth="1"/>
    <col min="4086" max="4086" width="8.28515625" style="65" customWidth="1"/>
    <col min="4087" max="4087" width="8.5703125" style="65" customWidth="1"/>
    <col min="4088" max="4088" width="14.5703125" style="65" bestFit="1" customWidth="1"/>
    <col min="4089" max="4089" width="16.5703125" style="65" customWidth="1"/>
    <col min="4090" max="4093" width="0" style="65" hidden="1" customWidth="1"/>
    <col min="4094" max="4094" width="9.140625" style="65"/>
    <col min="4095" max="4095" width="14.42578125" style="65" customWidth="1"/>
    <col min="4096" max="4340" width="9.140625" style="65"/>
    <col min="4341" max="4341" width="45.28515625" style="65" customWidth="1"/>
    <col min="4342" max="4342" width="8.28515625" style="65" customWidth="1"/>
    <col min="4343" max="4343" width="8.5703125" style="65" customWidth="1"/>
    <col min="4344" max="4344" width="14.5703125" style="65" bestFit="1" customWidth="1"/>
    <col min="4345" max="4345" width="16.5703125" style="65" customWidth="1"/>
    <col min="4346" max="4349" width="0" style="65" hidden="1" customWidth="1"/>
    <col min="4350" max="4350" width="9.140625" style="65"/>
    <col min="4351" max="4351" width="14.42578125" style="65" customWidth="1"/>
    <col min="4352" max="4596" width="9.140625" style="65"/>
    <col min="4597" max="4597" width="45.28515625" style="65" customWidth="1"/>
    <col min="4598" max="4598" width="8.28515625" style="65" customWidth="1"/>
    <col min="4599" max="4599" width="8.5703125" style="65" customWidth="1"/>
    <col min="4600" max="4600" width="14.5703125" style="65" bestFit="1" customWidth="1"/>
    <col min="4601" max="4601" width="16.5703125" style="65" customWidth="1"/>
    <col min="4602" max="4605" width="0" style="65" hidden="1" customWidth="1"/>
    <col min="4606" max="4606" width="9.140625" style="65"/>
    <col min="4607" max="4607" width="14.42578125" style="65" customWidth="1"/>
    <col min="4608" max="4852" width="9.140625" style="65"/>
    <col min="4853" max="4853" width="45.28515625" style="65" customWidth="1"/>
    <col min="4854" max="4854" width="8.28515625" style="65" customWidth="1"/>
    <col min="4855" max="4855" width="8.5703125" style="65" customWidth="1"/>
    <col min="4856" max="4856" width="14.5703125" style="65" bestFit="1" customWidth="1"/>
    <col min="4857" max="4857" width="16.5703125" style="65" customWidth="1"/>
    <col min="4858" max="4861" width="0" style="65" hidden="1" customWidth="1"/>
    <col min="4862" max="4862" width="9.140625" style="65"/>
    <col min="4863" max="4863" width="14.42578125" style="65" customWidth="1"/>
    <col min="4864" max="5108" width="9.140625" style="65"/>
    <col min="5109" max="5109" width="45.28515625" style="65" customWidth="1"/>
    <col min="5110" max="5110" width="8.28515625" style="65" customWidth="1"/>
    <col min="5111" max="5111" width="8.5703125" style="65" customWidth="1"/>
    <col min="5112" max="5112" width="14.5703125" style="65" bestFit="1" customWidth="1"/>
    <col min="5113" max="5113" width="16.5703125" style="65" customWidth="1"/>
    <col min="5114" max="5117" width="0" style="65" hidden="1" customWidth="1"/>
    <col min="5118" max="5118" width="9.140625" style="65"/>
    <col min="5119" max="5119" width="14.42578125" style="65" customWidth="1"/>
    <col min="5120" max="5364" width="9.140625" style="65"/>
    <col min="5365" max="5365" width="45.28515625" style="65" customWidth="1"/>
    <col min="5366" max="5366" width="8.28515625" style="65" customWidth="1"/>
    <col min="5367" max="5367" width="8.5703125" style="65" customWidth="1"/>
    <col min="5368" max="5368" width="14.5703125" style="65" bestFit="1" customWidth="1"/>
    <col min="5369" max="5369" width="16.5703125" style="65" customWidth="1"/>
    <col min="5370" max="5373" width="0" style="65" hidden="1" customWidth="1"/>
    <col min="5374" max="5374" width="9.140625" style="65"/>
    <col min="5375" max="5375" width="14.42578125" style="65" customWidth="1"/>
    <col min="5376" max="5620" width="9.140625" style="65"/>
    <col min="5621" max="5621" width="45.28515625" style="65" customWidth="1"/>
    <col min="5622" max="5622" width="8.28515625" style="65" customWidth="1"/>
    <col min="5623" max="5623" width="8.5703125" style="65" customWidth="1"/>
    <col min="5624" max="5624" width="14.5703125" style="65" bestFit="1" customWidth="1"/>
    <col min="5625" max="5625" width="16.5703125" style="65" customWidth="1"/>
    <col min="5626" max="5629" width="0" style="65" hidden="1" customWidth="1"/>
    <col min="5630" max="5630" width="9.140625" style="65"/>
    <col min="5631" max="5631" width="14.42578125" style="65" customWidth="1"/>
    <col min="5632" max="5876" width="9.140625" style="65"/>
    <col min="5877" max="5877" width="45.28515625" style="65" customWidth="1"/>
    <col min="5878" max="5878" width="8.28515625" style="65" customWidth="1"/>
    <col min="5879" max="5879" width="8.5703125" style="65" customWidth="1"/>
    <col min="5880" max="5880" width="14.5703125" style="65" bestFit="1" customWidth="1"/>
    <col min="5881" max="5881" width="16.5703125" style="65" customWidth="1"/>
    <col min="5882" max="5885" width="0" style="65" hidden="1" customWidth="1"/>
    <col min="5886" max="5886" width="9.140625" style="65"/>
    <col min="5887" max="5887" width="14.42578125" style="65" customWidth="1"/>
    <col min="5888" max="6132" width="9.140625" style="65"/>
    <col min="6133" max="6133" width="45.28515625" style="65" customWidth="1"/>
    <col min="6134" max="6134" width="8.28515625" style="65" customWidth="1"/>
    <col min="6135" max="6135" width="8.5703125" style="65" customWidth="1"/>
    <col min="6136" max="6136" width="14.5703125" style="65" bestFit="1" customWidth="1"/>
    <col min="6137" max="6137" width="16.5703125" style="65" customWidth="1"/>
    <col min="6138" max="6141" width="0" style="65" hidden="1" customWidth="1"/>
    <col min="6142" max="6142" width="9.140625" style="65"/>
    <col min="6143" max="6143" width="14.42578125" style="65" customWidth="1"/>
    <col min="6144" max="6388" width="9.140625" style="65"/>
    <col min="6389" max="6389" width="45.28515625" style="65" customWidth="1"/>
    <col min="6390" max="6390" width="8.28515625" style="65" customWidth="1"/>
    <col min="6391" max="6391" width="8.5703125" style="65" customWidth="1"/>
    <col min="6392" max="6392" width="14.5703125" style="65" bestFit="1" customWidth="1"/>
    <col min="6393" max="6393" width="16.5703125" style="65" customWidth="1"/>
    <col min="6394" max="6397" width="0" style="65" hidden="1" customWidth="1"/>
    <col min="6398" max="6398" width="9.140625" style="65"/>
    <col min="6399" max="6399" width="14.42578125" style="65" customWidth="1"/>
    <col min="6400" max="6644" width="9.140625" style="65"/>
    <col min="6645" max="6645" width="45.28515625" style="65" customWidth="1"/>
    <col min="6646" max="6646" width="8.28515625" style="65" customWidth="1"/>
    <col min="6647" max="6647" width="8.5703125" style="65" customWidth="1"/>
    <col min="6648" max="6648" width="14.5703125" style="65" bestFit="1" customWidth="1"/>
    <col min="6649" max="6649" width="16.5703125" style="65" customWidth="1"/>
    <col min="6650" max="6653" width="0" style="65" hidden="1" customWidth="1"/>
    <col min="6654" max="6654" width="9.140625" style="65"/>
    <col min="6655" max="6655" width="14.42578125" style="65" customWidth="1"/>
    <col min="6656" max="6900" width="9.140625" style="65"/>
    <col min="6901" max="6901" width="45.28515625" style="65" customWidth="1"/>
    <col min="6902" max="6902" width="8.28515625" style="65" customWidth="1"/>
    <col min="6903" max="6903" width="8.5703125" style="65" customWidth="1"/>
    <col min="6904" max="6904" width="14.5703125" style="65" bestFit="1" customWidth="1"/>
    <col min="6905" max="6905" width="16.5703125" style="65" customWidth="1"/>
    <col min="6906" max="6909" width="0" style="65" hidden="1" customWidth="1"/>
    <col min="6910" max="6910" width="9.140625" style="65"/>
    <col min="6911" max="6911" width="14.42578125" style="65" customWidth="1"/>
    <col min="6912" max="7156" width="9.140625" style="65"/>
    <col min="7157" max="7157" width="45.28515625" style="65" customWidth="1"/>
    <col min="7158" max="7158" width="8.28515625" style="65" customWidth="1"/>
    <col min="7159" max="7159" width="8.5703125" style="65" customWidth="1"/>
    <col min="7160" max="7160" width="14.5703125" style="65" bestFit="1" customWidth="1"/>
    <col min="7161" max="7161" width="16.5703125" style="65" customWidth="1"/>
    <col min="7162" max="7165" width="0" style="65" hidden="1" customWidth="1"/>
    <col min="7166" max="7166" width="9.140625" style="65"/>
    <col min="7167" max="7167" width="14.42578125" style="65" customWidth="1"/>
    <col min="7168" max="7412" width="9.140625" style="65"/>
    <col min="7413" max="7413" width="45.28515625" style="65" customWidth="1"/>
    <col min="7414" max="7414" width="8.28515625" style="65" customWidth="1"/>
    <col min="7415" max="7415" width="8.5703125" style="65" customWidth="1"/>
    <col min="7416" max="7416" width="14.5703125" style="65" bestFit="1" customWidth="1"/>
    <col min="7417" max="7417" width="16.5703125" style="65" customWidth="1"/>
    <col min="7418" max="7421" width="0" style="65" hidden="1" customWidth="1"/>
    <col min="7422" max="7422" width="9.140625" style="65"/>
    <col min="7423" max="7423" width="14.42578125" style="65" customWidth="1"/>
    <col min="7424" max="7668" width="9.140625" style="65"/>
    <col min="7669" max="7669" width="45.28515625" style="65" customWidth="1"/>
    <col min="7670" max="7670" width="8.28515625" style="65" customWidth="1"/>
    <col min="7671" max="7671" width="8.5703125" style="65" customWidth="1"/>
    <col min="7672" max="7672" width="14.5703125" style="65" bestFit="1" customWidth="1"/>
    <col min="7673" max="7673" width="16.5703125" style="65" customWidth="1"/>
    <col min="7674" max="7677" width="0" style="65" hidden="1" customWidth="1"/>
    <col min="7678" max="7678" width="9.140625" style="65"/>
    <col min="7679" max="7679" width="14.42578125" style="65" customWidth="1"/>
    <col min="7680" max="7924" width="9.140625" style="65"/>
    <col min="7925" max="7925" width="45.28515625" style="65" customWidth="1"/>
    <col min="7926" max="7926" width="8.28515625" style="65" customWidth="1"/>
    <col min="7927" max="7927" width="8.5703125" style="65" customWidth="1"/>
    <col min="7928" max="7928" width="14.5703125" style="65" bestFit="1" customWidth="1"/>
    <col min="7929" max="7929" width="16.5703125" style="65" customWidth="1"/>
    <col min="7930" max="7933" width="0" style="65" hidden="1" customWidth="1"/>
    <col min="7934" max="7934" width="9.140625" style="65"/>
    <col min="7935" max="7935" width="14.42578125" style="65" customWidth="1"/>
    <col min="7936" max="8180" width="9.140625" style="65"/>
    <col min="8181" max="8181" width="45.28515625" style="65" customWidth="1"/>
    <col min="8182" max="8182" width="8.28515625" style="65" customWidth="1"/>
    <col min="8183" max="8183" width="8.5703125" style="65" customWidth="1"/>
    <col min="8184" max="8184" width="14.5703125" style="65" bestFit="1" customWidth="1"/>
    <col min="8185" max="8185" width="16.5703125" style="65" customWidth="1"/>
    <col min="8186" max="8189" width="0" style="65" hidden="1" customWidth="1"/>
    <col min="8190" max="8190" width="9.140625" style="65"/>
    <col min="8191" max="8191" width="14.42578125" style="65" customWidth="1"/>
    <col min="8192" max="8436" width="9.140625" style="65"/>
    <col min="8437" max="8437" width="45.28515625" style="65" customWidth="1"/>
    <col min="8438" max="8438" width="8.28515625" style="65" customWidth="1"/>
    <col min="8439" max="8439" width="8.5703125" style="65" customWidth="1"/>
    <col min="8440" max="8440" width="14.5703125" style="65" bestFit="1" customWidth="1"/>
    <col min="8441" max="8441" width="16.5703125" style="65" customWidth="1"/>
    <col min="8442" max="8445" width="0" style="65" hidden="1" customWidth="1"/>
    <col min="8446" max="8446" width="9.140625" style="65"/>
    <col min="8447" max="8447" width="14.42578125" style="65" customWidth="1"/>
    <col min="8448" max="8692" width="9.140625" style="65"/>
    <col min="8693" max="8693" width="45.28515625" style="65" customWidth="1"/>
    <col min="8694" max="8694" width="8.28515625" style="65" customWidth="1"/>
    <col min="8695" max="8695" width="8.5703125" style="65" customWidth="1"/>
    <col min="8696" max="8696" width="14.5703125" style="65" bestFit="1" customWidth="1"/>
    <col min="8697" max="8697" width="16.5703125" style="65" customWidth="1"/>
    <col min="8698" max="8701" width="0" style="65" hidden="1" customWidth="1"/>
    <col min="8702" max="8702" width="9.140625" style="65"/>
    <col min="8703" max="8703" width="14.42578125" style="65" customWidth="1"/>
    <col min="8704" max="8948" width="9.140625" style="65"/>
    <col min="8949" max="8949" width="45.28515625" style="65" customWidth="1"/>
    <col min="8950" max="8950" width="8.28515625" style="65" customWidth="1"/>
    <col min="8951" max="8951" width="8.5703125" style="65" customWidth="1"/>
    <col min="8952" max="8952" width="14.5703125" style="65" bestFit="1" customWidth="1"/>
    <col min="8953" max="8953" width="16.5703125" style="65" customWidth="1"/>
    <col min="8954" max="8957" width="0" style="65" hidden="1" customWidth="1"/>
    <col min="8958" max="8958" width="9.140625" style="65"/>
    <col min="8959" max="8959" width="14.42578125" style="65" customWidth="1"/>
    <col min="8960" max="9204" width="9.140625" style="65"/>
    <col min="9205" max="9205" width="45.28515625" style="65" customWidth="1"/>
    <col min="9206" max="9206" width="8.28515625" style="65" customWidth="1"/>
    <col min="9207" max="9207" width="8.5703125" style="65" customWidth="1"/>
    <col min="9208" max="9208" width="14.5703125" style="65" bestFit="1" customWidth="1"/>
    <col min="9209" max="9209" width="16.5703125" style="65" customWidth="1"/>
    <col min="9210" max="9213" width="0" style="65" hidden="1" customWidth="1"/>
    <col min="9214" max="9214" width="9.140625" style="65"/>
    <col min="9215" max="9215" width="14.42578125" style="65" customWidth="1"/>
    <col min="9216" max="9460" width="9.140625" style="65"/>
    <col min="9461" max="9461" width="45.28515625" style="65" customWidth="1"/>
    <col min="9462" max="9462" width="8.28515625" style="65" customWidth="1"/>
    <col min="9463" max="9463" width="8.5703125" style="65" customWidth="1"/>
    <col min="9464" max="9464" width="14.5703125" style="65" bestFit="1" customWidth="1"/>
    <col min="9465" max="9465" width="16.5703125" style="65" customWidth="1"/>
    <col min="9466" max="9469" width="0" style="65" hidden="1" customWidth="1"/>
    <col min="9470" max="9470" width="9.140625" style="65"/>
    <col min="9471" max="9471" width="14.42578125" style="65" customWidth="1"/>
    <col min="9472" max="9716" width="9.140625" style="65"/>
    <col min="9717" max="9717" width="45.28515625" style="65" customWidth="1"/>
    <col min="9718" max="9718" width="8.28515625" style="65" customWidth="1"/>
    <col min="9719" max="9719" width="8.5703125" style="65" customWidth="1"/>
    <col min="9720" max="9720" width="14.5703125" style="65" bestFit="1" customWidth="1"/>
    <col min="9721" max="9721" width="16.5703125" style="65" customWidth="1"/>
    <col min="9722" max="9725" width="0" style="65" hidden="1" customWidth="1"/>
    <col min="9726" max="9726" width="9.140625" style="65"/>
    <col min="9727" max="9727" width="14.42578125" style="65" customWidth="1"/>
    <col min="9728" max="9972" width="9.140625" style="65"/>
    <col min="9973" max="9973" width="45.28515625" style="65" customWidth="1"/>
    <col min="9974" max="9974" width="8.28515625" style="65" customWidth="1"/>
    <col min="9975" max="9975" width="8.5703125" style="65" customWidth="1"/>
    <col min="9976" max="9976" width="14.5703125" style="65" bestFit="1" customWidth="1"/>
    <col min="9977" max="9977" width="16.5703125" style="65" customWidth="1"/>
    <col min="9978" max="9981" width="0" style="65" hidden="1" customWidth="1"/>
    <col min="9982" max="9982" width="9.140625" style="65"/>
    <col min="9983" max="9983" width="14.42578125" style="65" customWidth="1"/>
    <col min="9984" max="10228" width="9.140625" style="65"/>
    <col min="10229" max="10229" width="45.28515625" style="65" customWidth="1"/>
    <col min="10230" max="10230" width="8.28515625" style="65" customWidth="1"/>
    <col min="10231" max="10231" width="8.5703125" style="65" customWidth="1"/>
    <col min="10232" max="10232" width="14.5703125" style="65" bestFit="1" customWidth="1"/>
    <col min="10233" max="10233" width="16.5703125" style="65" customWidth="1"/>
    <col min="10234" max="10237" width="0" style="65" hidden="1" customWidth="1"/>
    <col min="10238" max="10238" width="9.140625" style="65"/>
    <col min="10239" max="10239" width="14.42578125" style="65" customWidth="1"/>
    <col min="10240" max="10484" width="9.140625" style="65"/>
    <col min="10485" max="10485" width="45.28515625" style="65" customWidth="1"/>
    <col min="10486" max="10486" width="8.28515625" style="65" customWidth="1"/>
    <col min="10487" max="10487" width="8.5703125" style="65" customWidth="1"/>
    <col min="10488" max="10488" width="14.5703125" style="65" bestFit="1" customWidth="1"/>
    <col min="10489" max="10489" width="16.5703125" style="65" customWidth="1"/>
    <col min="10490" max="10493" width="0" style="65" hidden="1" customWidth="1"/>
    <col min="10494" max="10494" width="9.140625" style="65"/>
    <col min="10495" max="10495" width="14.42578125" style="65" customWidth="1"/>
    <col min="10496" max="10740" width="9.140625" style="65"/>
    <col min="10741" max="10741" width="45.28515625" style="65" customWidth="1"/>
    <col min="10742" max="10742" width="8.28515625" style="65" customWidth="1"/>
    <col min="10743" max="10743" width="8.5703125" style="65" customWidth="1"/>
    <col min="10744" max="10744" width="14.5703125" style="65" bestFit="1" customWidth="1"/>
    <col min="10745" max="10745" width="16.5703125" style="65" customWidth="1"/>
    <col min="10746" max="10749" width="0" style="65" hidden="1" customWidth="1"/>
    <col min="10750" max="10750" width="9.140625" style="65"/>
    <col min="10751" max="10751" width="14.42578125" style="65" customWidth="1"/>
    <col min="10752" max="10996" width="9.140625" style="65"/>
    <col min="10997" max="10997" width="45.28515625" style="65" customWidth="1"/>
    <col min="10998" max="10998" width="8.28515625" style="65" customWidth="1"/>
    <col min="10999" max="10999" width="8.5703125" style="65" customWidth="1"/>
    <col min="11000" max="11000" width="14.5703125" style="65" bestFit="1" customWidth="1"/>
    <col min="11001" max="11001" width="16.5703125" style="65" customWidth="1"/>
    <col min="11002" max="11005" width="0" style="65" hidden="1" customWidth="1"/>
    <col min="11006" max="11006" width="9.140625" style="65"/>
    <col min="11007" max="11007" width="14.42578125" style="65" customWidth="1"/>
    <col min="11008" max="11252" width="9.140625" style="65"/>
    <col min="11253" max="11253" width="45.28515625" style="65" customWidth="1"/>
    <col min="11254" max="11254" width="8.28515625" style="65" customWidth="1"/>
    <col min="11255" max="11255" width="8.5703125" style="65" customWidth="1"/>
    <col min="11256" max="11256" width="14.5703125" style="65" bestFit="1" customWidth="1"/>
    <col min="11257" max="11257" width="16.5703125" style="65" customWidth="1"/>
    <col min="11258" max="11261" width="0" style="65" hidden="1" customWidth="1"/>
    <col min="11262" max="11262" width="9.140625" style="65"/>
    <col min="11263" max="11263" width="14.42578125" style="65" customWidth="1"/>
    <col min="11264" max="11508" width="9.140625" style="65"/>
    <col min="11509" max="11509" width="45.28515625" style="65" customWidth="1"/>
    <col min="11510" max="11510" width="8.28515625" style="65" customWidth="1"/>
    <col min="11511" max="11511" width="8.5703125" style="65" customWidth="1"/>
    <col min="11512" max="11512" width="14.5703125" style="65" bestFit="1" customWidth="1"/>
    <col min="11513" max="11513" width="16.5703125" style="65" customWidth="1"/>
    <col min="11514" max="11517" width="0" style="65" hidden="1" customWidth="1"/>
    <col min="11518" max="11518" width="9.140625" style="65"/>
    <col min="11519" max="11519" width="14.42578125" style="65" customWidth="1"/>
    <col min="11520" max="11764" width="9.140625" style="65"/>
    <col min="11765" max="11765" width="45.28515625" style="65" customWidth="1"/>
    <col min="11766" max="11766" width="8.28515625" style="65" customWidth="1"/>
    <col min="11767" max="11767" width="8.5703125" style="65" customWidth="1"/>
    <col min="11768" max="11768" width="14.5703125" style="65" bestFit="1" customWidth="1"/>
    <col min="11769" max="11769" width="16.5703125" style="65" customWidth="1"/>
    <col min="11770" max="11773" width="0" style="65" hidden="1" customWidth="1"/>
    <col min="11774" max="11774" width="9.140625" style="65"/>
    <col min="11775" max="11775" width="14.42578125" style="65" customWidth="1"/>
    <col min="11776" max="12020" width="9.140625" style="65"/>
    <col min="12021" max="12021" width="45.28515625" style="65" customWidth="1"/>
    <col min="12022" max="12022" width="8.28515625" style="65" customWidth="1"/>
    <col min="12023" max="12023" width="8.5703125" style="65" customWidth="1"/>
    <col min="12024" max="12024" width="14.5703125" style="65" bestFit="1" customWidth="1"/>
    <col min="12025" max="12025" width="16.5703125" style="65" customWidth="1"/>
    <col min="12026" max="12029" width="0" style="65" hidden="1" customWidth="1"/>
    <col min="12030" max="12030" width="9.140625" style="65"/>
    <col min="12031" max="12031" width="14.42578125" style="65" customWidth="1"/>
    <col min="12032" max="12276" width="9.140625" style="65"/>
    <col min="12277" max="12277" width="45.28515625" style="65" customWidth="1"/>
    <col min="12278" max="12278" width="8.28515625" style="65" customWidth="1"/>
    <col min="12279" max="12279" width="8.5703125" style="65" customWidth="1"/>
    <col min="12280" max="12280" width="14.5703125" style="65" bestFit="1" customWidth="1"/>
    <col min="12281" max="12281" width="16.5703125" style="65" customWidth="1"/>
    <col min="12282" max="12285" width="0" style="65" hidden="1" customWidth="1"/>
    <col min="12286" max="12286" width="9.140625" style="65"/>
    <col min="12287" max="12287" width="14.42578125" style="65" customWidth="1"/>
    <col min="12288" max="12532" width="9.140625" style="65"/>
    <col min="12533" max="12533" width="45.28515625" style="65" customWidth="1"/>
    <col min="12534" max="12534" width="8.28515625" style="65" customWidth="1"/>
    <col min="12535" max="12535" width="8.5703125" style="65" customWidth="1"/>
    <col min="12536" max="12536" width="14.5703125" style="65" bestFit="1" customWidth="1"/>
    <col min="12537" max="12537" width="16.5703125" style="65" customWidth="1"/>
    <col min="12538" max="12541" width="0" style="65" hidden="1" customWidth="1"/>
    <col min="12542" max="12542" width="9.140625" style="65"/>
    <col min="12543" max="12543" width="14.42578125" style="65" customWidth="1"/>
    <col min="12544" max="12788" width="9.140625" style="65"/>
    <col min="12789" max="12789" width="45.28515625" style="65" customWidth="1"/>
    <col min="12790" max="12790" width="8.28515625" style="65" customWidth="1"/>
    <col min="12791" max="12791" width="8.5703125" style="65" customWidth="1"/>
    <col min="12792" max="12792" width="14.5703125" style="65" bestFit="1" customWidth="1"/>
    <col min="12793" max="12793" width="16.5703125" style="65" customWidth="1"/>
    <col min="12794" max="12797" width="0" style="65" hidden="1" customWidth="1"/>
    <col min="12798" max="12798" width="9.140625" style="65"/>
    <col min="12799" max="12799" width="14.42578125" style="65" customWidth="1"/>
    <col min="12800" max="13044" width="9.140625" style="65"/>
    <col min="13045" max="13045" width="45.28515625" style="65" customWidth="1"/>
    <col min="13046" max="13046" width="8.28515625" style="65" customWidth="1"/>
    <col min="13047" max="13047" width="8.5703125" style="65" customWidth="1"/>
    <col min="13048" max="13048" width="14.5703125" style="65" bestFit="1" customWidth="1"/>
    <col min="13049" max="13049" width="16.5703125" style="65" customWidth="1"/>
    <col min="13050" max="13053" width="0" style="65" hidden="1" customWidth="1"/>
    <col min="13054" max="13054" width="9.140625" style="65"/>
    <col min="13055" max="13055" width="14.42578125" style="65" customWidth="1"/>
    <col min="13056" max="13300" width="9.140625" style="65"/>
    <col min="13301" max="13301" width="45.28515625" style="65" customWidth="1"/>
    <col min="13302" max="13302" width="8.28515625" style="65" customWidth="1"/>
    <col min="13303" max="13303" width="8.5703125" style="65" customWidth="1"/>
    <col min="13304" max="13304" width="14.5703125" style="65" bestFit="1" customWidth="1"/>
    <col min="13305" max="13305" width="16.5703125" style="65" customWidth="1"/>
    <col min="13306" max="13309" width="0" style="65" hidden="1" customWidth="1"/>
    <col min="13310" max="13310" width="9.140625" style="65"/>
    <col min="13311" max="13311" width="14.42578125" style="65" customWidth="1"/>
    <col min="13312" max="13556" width="9.140625" style="65"/>
    <col min="13557" max="13557" width="45.28515625" style="65" customWidth="1"/>
    <col min="13558" max="13558" width="8.28515625" style="65" customWidth="1"/>
    <col min="13559" max="13559" width="8.5703125" style="65" customWidth="1"/>
    <col min="13560" max="13560" width="14.5703125" style="65" bestFit="1" customWidth="1"/>
    <col min="13561" max="13561" width="16.5703125" style="65" customWidth="1"/>
    <col min="13562" max="13565" width="0" style="65" hidden="1" customWidth="1"/>
    <col min="13566" max="13566" width="9.140625" style="65"/>
    <col min="13567" max="13567" width="14.42578125" style="65" customWidth="1"/>
    <col min="13568" max="13812" width="9.140625" style="65"/>
    <col min="13813" max="13813" width="45.28515625" style="65" customWidth="1"/>
    <col min="13814" max="13814" width="8.28515625" style="65" customWidth="1"/>
    <col min="13815" max="13815" width="8.5703125" style="65" customWidth="1"/>
    <col min="13816" max="13816" width="14.5703125" style="65" bestFit="1" customWidth="1"/>
    <col min="13817" max="13817" width="16.5703125" style="65" customWidth="1"/>
    <col min="13818" max="13821" width="0" style="65" hidden="1" customWidth="1"/>
    <col min="13822" max="13822" width="9.140625" style="65"/>
    <col min="13823" max="13823" width="14.42578125" style="65" customWidth="1"/>
    <col min="13824" max="14068" width="9.140625" style="65"/>
    <col min="14069" max="14069" width="45.28515625" style="65" customWidth="1"/>
    <col min="14070" max="14070" width="8.28515625" style="65" customWidth="1"/>
    <col min="14071" max="14071" width="8.5703125" style="65" customWidth="1"/>
    <col min="14072" max="14072" width="14.5703125" style="65" bestFit="1" customWidth="1"/>
    <col min="14073" max="14073" width="16.5703125" style="65" customWidth="1"/>
    <col min="14074" max="14077" width="0" style="65" hidden="1" customWidth="1"/>
    <col min="14078" max="14078" width="9.140625" style="65"/>
    <col min="14079" max="14079" width="14.42578125" style="65" customWidth="1"/>
    <col min="14080" max="14324" width="9.140625" style="65"/>
    <col min="14325" max="14325" width="45.28515625" style="65" customWidth="1"/>
    <col min="14326" max="14326" width="8.28515625" style="65" customWidth="1"/>
    <col min="14327" max="14327" width="8.5703125" style="65" customWidth="1"/>
    <col min="14328" max="14328" width="14.5703125" style="65" bestFit="1" customWidth="1"/>
    <col min="14329" max="14329" width="16.5703125" style="65" customWidth="1"/>
    <col min="14330" max="14333" width="0" style="65" hidden="1" customWidth="1"/>
    <col min="14334" max="14334" width="9.140625" style="65"/>
    <col min="14335" max="14335" width="14.42578125" style="65" customWidth="1"/>
    <col min="14336" max="14580" width="9.140625" style="65"/>
    <col min="14581" max="14581" width="45.28515625" style="65" customWidth="1"/>
    <col min="14582" max="14582" width="8.28515625" style="65" customWidth="1"/>
    <col min="14583" max="14583" width="8.5703125" style="65" customWidth="1"/>
    <col min="14584" max="14584" width="14.5703125" style="65" bestFit="1" customWidth="1"/>
    <col min="14585" max="14585" width="16.5703125" style="65" customWidth="1"/>
    <col min="14586" max="14589" width="0" style="65" hidden="1" customWidth="1"/>
    <col min="14590" max="14590" width="9.140625" style="65"/>
    <col min="14591" max="14591" width="14.42578125" style="65" customWidth="1"/>
    <col min="14592" max="14836" width="9.140625" style="65"/>
    <col min="14837" max="14837" width="45.28515625" style="65" customWidth="1"/>
    <col min="14838" max="14838" width="8.28515625" style="65" customWidth="1"/>
    <col min="14839" max="14839" width="8.5703125" style="65" customWidth="1"/>
    <col min="14840" max="14840" width="14.5703125" style="65" bestFit="1" customWidth="1"/>
    <col min="14841" max="14841" width="16.5703125" style="65" customWidth="1"/>
    <col min="14842" max="14845" width="0" style="65" hidden="1" customWidth="1"/>
    <col min="14846" max="14846" width="9.140625" style="65"/>
    <col min="14847" max="14847" width="14.42578125" style="65" customWidth="1"/>
    <col min="14848" max="15092" width="9.140625" style="65"/>
    <col min="15093" max="15093" width="45.28515625" style="65" customWidth="1"/>
    <col min="15094" max="15094" width="8.28515625" style="65" customWidth="1"/>
    <col min="15095" max="15095" width="8.5703125" style="65" customWidth="1"/>
    <col min="15096" max="15096" width="14.5703125" style="65" bestFit="1" customWidth="1"/>
    <col min="15097" max="15097" width="16.5703125" style="65" customWidth="1"/>
    <col min="15098" max="15101" width="0" style="65" hidden="1" customWidth="1"/>
    <col min="15102" max="15102" width="9.140625" style="65"/>
    <col min="15103" max="15103" width="14.42578125" style="65" customWidth="1"/>
    <col min="15104" max="15348" width="9.140625" style="65"/>
    <col min="15349" max="15349" width="45.28515625" style="65" customWidth="1"/>
    <col min="15350" max="15350" width="8.28515625" style="65" customWidth="1"/>
    <col min="15351" max="15351" width="8.5703125" style="65" customWidth="1"/>
    <col min="15352" max="15352" width="14.5703125" style="65" bestFit="1" customWidth="1"/>
    <col min="15353" max="15353" width="16.5703125" style="65" customWidth="1"/>
    <col min="15354" max="15357" width="0" style="65" hidden="1" customWidth="1"/>
    <col min="15358" max="15358" width="9.140625" style="65"/>
    <col min="15359" max="15359" width="14.42578125" style="65" customWidth="1"/>
    <col min="15360" max="15604" width="9.140625" style="65"/>
    <col min="15605" max="15605" width="45.28515625" style="65" customWidth="1"/>
    <col min="15606" max="15606" width="8.28515625" style="65" customWidth="1"/>
    <col min="15607" max="15607" width="8.5703125" style="65" customWidth="1"/>
    <col min="15608" max="15608" width="14.5703125" style="65" bestFit="1" customWidth="1"/>
    <col min="15609" max="15609" width="16.5703125" style="65" customWidth="1"/>
    <col min="15610" max="15613" width="0" style="65" hidden="1" customWidth="1"/>
    <col min="15614" max="15614" width="9.140625" style="65"/>
    <col min="15615" max="15615" width="14.42578125" style="65" customWidth="1"/>
    <col min="15616" max="15860" width="9.140625" style="65"/>
    <col min="15861" max="15861" width="45.28515625" style="65" customWidth="1"/>
    <col min="15862" max="15862" width="8.28515625" style="65" customWidth="1"/>
    <col min="15863" max="15863" width="8.5703125" style="65" customWidth="1"/>
    <col min="15864" max="15864" width="14.5703125" style="65" bestFit="1" customWidth="1"/>
    <col min="15865" max="15865" width="16.5703125" style="65" customWidth="1"/>
    <col min="15866" max="15869" width="0" style="65" hidden="1" customWidth="1"/>
    <col min="15870" max="15870" width="9.140625" style="65"/>
    <col min="15871" max="15871" width="14.42578125" style="65" customWidth="1"/>
    <col min="15872" max="16116" width="9.140625" style="65"/>
    <col min="16117" max="16117" width="45.28515625" style="65" customWidth="1"/>
    <col min="16118" max="16118" width="8.28515625" style="65" customWidth="1"/>
    <col min="16119" max="16119" width="8.5703125" style="65" customWidth="1"/>
    <col min="16120" max="16120" width="14.5703125" style="65" bestFit="1" customWidth="1"/>
    <col min="16121" max="16121" width="16.5703125" style="65" customWidth="1"/>
    <col min="16122" max="16125" width="0" style="65" hidden="1" customWidth="1"/>
    <col min="16126" max="16126" width="9.140625" style="65"/>
    <col min="16127" max="16127" width="14.42578125" style="65" customWidth="1"/>
    <col min="16128" max="16384" width="9.140625" style="65"/>
  </cols>
  <sheetData>
    <row r="1" spans="1:7" ht="70.5">
      <c r="A1" s="63" t="s">
        <v>1048</v>
      </c>
      <c r="B1" s="64"/>
      <c r="D1" s="109" t="s">
        <v>1040</v>
      </c>
      <c r="E1" s="109"/>
    </row>
    <row r="2" spans="1:7" ht="20.25">
      <c r="A2" s="110" t="s">
        <v>0</v>
      </c>
      <c r="B2" s="110"/>
      <c r="C2" s="110"/>
      <c r="D2" s="110"/>
      <c r="E2" s="110"/>
    </row>
    <row r="3" spans="1:7" ht="16.5" customHeight="1">
      <c r="A3" s="111" t="s">
        <v>1054</v>
      </c>
      <c r="B3" s="111"/>
      <c r="C3" s="111"/>
      <c r="D3" s="111"/>
      <c r="E3" s="111"/>
    </row>
    <row r="4" spans="1:7" ht="0.75" customHeight="1">
      <c r="E4" s="67"/>
    </row>
    <row r="5" spans="1:7" ht="15.75" customHeight="1">
      <c r="A5" s="68"/>
      <c r="E5" s="69" t="s">
        <v>1</v>
      </c>
    </row>
    <row r="6" spans="1:7" ht="30" customHeight="1">
      <c r="A6" s="70" t="s">
        <v>2</v>
      </c>
      <c r="B6" s="70" t="s">
        <v>3</v>
      </c>
      <c r="C6" s="70" t="s">
        <v>4</v>
      </c>
      <c r="D6" s="112" t="s">
        <v>1056</v>
      </c>
      <c r="E6" s="113"/>
      <c r="F6" s="112" t="s">
        <v>1052</v>
      </c>
      <c r="G6" s="113"/>
    </row>
    <row r="7" spans="1:7" ht="15">
      <c r="A7" s="70"/>
      <c r="B7" s="71"/>
      <c r="C7" s="71"/>
      <c r="D7" s="72" t="s">
        <v>141</v>
      </c>
      <c r="E7" s="72" t="s">
        <v>1044</v>
      </c>
      <c r="F7" s="72" t="s">
        <v>141</v>
      </c>
      <c r="G7" s="72" t="s">
        <v>1044</v>
      </c>
    </row>
    <row r="8" spans="1:7" s="75" customFormat="1">
      <c r="A8" s="73">
        <v>1</v>
      </c>
      <c r="B8" s="74">
        <v>2</v>
      </c>
      <c r="C8" s="74">
        <v>3</v>
      </c>
      <c r="D8" s="73">
        <v>4</v>
      </c>
      <c r="E8" s="73">
        <v>5</v>
      </c>
      <c r="F8" s="73">
        <v>4</v>
      </c>
      <c r="G8" s="73">
        <v>5</v>
      </c>
    </row>
    <row r="9" spans="1:7" ht="15.75">
      <c r="A9" s="76" t="s">
        <v>5</v>
      </c>
      <c r="B9" s="77">
        <v>1</v>
      </c>
      <c r="C9" s="77" t="s">
        <v>6</v>
      </c>
      <c r="D9" s="82">
        <v>2399433087</v>
      </c>
      <c r="E9" s="82">
        <v>1948497667</v>
      </c>
      <c r="F9" s="82">
        <f>[4]KQKD!$D$9+D9</f>
        <v>4610246993</v>
      </c>
      <c r="G9" s="82">
        <v>3737108083</v>
      </c>
    </row>
    <row r="10" spans="1:7" ht="15.75">
      <c r="A10" s="76" t="s">
        <v>7</v>
      </c>
      <c r="B10" s="77">
        <v>2</v>
      </c>
      <c r="C10" s="77" t="s">
        <v>8</v>
      </c>
      <c r="D10" s="82">
        <v>0</v>
      </c>
      <c r="E10" s="82">
        <v>0</v>
      </c>
      <c r="F10" s="82">
        <v>0</v>
      </c>
      <c r="G10" s="82">
        <v>0</v>
      </c>
    </row>
    <row r="11" spans="1:7" ht="31.5">
      <c r="A11" s="76" t="s">
        <v>9</v>
      </c>
      <c r="B11" s="77">
        <v>10</v>
      </c>
      <c r="C11" s="77"/>
      <c r="D11" s="84">
        <f>D9-D10</f>
        <v>2399433087</v>
      </c>
      <c r="E11" s="84">
        <v>1948497667</v>
      </c>
      <c r="F11" s="84">
        <f>F9-F10</f>
        <v>4610246993</v>
      </c>
      <c r="G11" s="84">
        <v>3737108083</v>
      </c>
    </row>
    <row r="12" spans="1:7" ht="15.75">
      <c r="A12" s="76" t="s">
        <v>10</v>
      </c>
      <c r="B12" s="77">
        <v>11</v>
      </c>
      <c r="C12" s="77" t="s">
        <v>11</v>
      </c>
      <c r="D12" s="82">
        <v>703310173</v>
      </c>
      <c r="E12" s="82">
        <v>702924494</v>
      </c>
      <c r="F12" s="82">
        <f>[4]KQKD!$D$12+D12</f>
        <v>1254728369</v>
      </c>
      <c r="G12" s="82">
        <v>1172815218</v>
      </c>
    </row>
    <row r="13" spans="1:7" ht="31.5">
      <c r="A13" s="76" t="s">
        <v>12</v>
      </c>
      <c r="B13" s="77">
        <v>20</v>
      </c>
      <c r="C13" s="77"/>
      <c r="D13" s="84">
        <f>D11-D12</f>
        <v>1696122914</v>
      </c>
      <c r="E13" s="84">
        <v>1245573173</v>
      </c>
      <c r="F13" s="84">
        <f>F11-F12</f>
        <v>3355518624</v>
      </c>
      <c r="G13" s="84">
        <v>2564292865</v>
      </c>
    </row>
    <row r="14" spans="1:7" ht="15.75">
      <c r="A14" s="76" t="s">
        <v>13</v>
      </c>
      <c r="B14" s="77">
        <v>21</v>
      </c>
      <c r="C14" s="77" t="s">
        <v>14</v>
      </c>
      <c r="D14" s="82">
        <v>540335369</v>
      </c>
      <c r="E14" s="82">
        <v>453926572</v>
      </c>
      <c r="F14" s="82">
        <f>[4]KQKD!$D$14+D14</f>
        <v>1047564596</v>
      </c>
      <c r="G14" s="82">
        <v>888788048</v>
      </c>
    </row>
    <row r="15" spans="1:7" ht="15.75">
      <c r="A15" s="76" t="s">
        <v>15</v>
      </c>
      <c r="B15" s="77">
        <v>22</v>
      </c>
      <c r="C15" s="77" t="s">
        <v>16</v>
      </c>
      <c r="D15" s="82">
        <v>0</v>
      </c>
      <c r="E15" s="82">
        <v>0</v>
      </c>
      <c r="F15" s="82">
        <v>0</v>
      </c>
      <c r="G15" s="82">
        <v>0</v>
      </c>
    </row>
    <row r="16" spans="1:7" ht="15.75">
      <c r="A16" s="76" t="s">
        <v>17</v>
      </c>
      <c r="B16" s="77">
        <v>25</v>
      </c>
      <c r="C16" s="77"/>
      <c r="D16" s="82">
        <v>1035055331</v>
      </c>
      <c r="E16" s="82">
        <v>962873760</v>
      </c>
      <c r="F16" s="82">
        <f>[4]KQKD!$D$16+D16</f>
        <v>1855683756</v>
      </c>
      <c r="G16" s="82">
        <v>1818183995</v>
      </c>
    </row>
    <row r="17" spans="1:7" ht="31.5">
      <c r="A17" s="76" t="s">
        <v>18</v>
      </c>
      <c r="B17" s="77">
        <v>30</v>
      </c>
      <c r="C17" s="77"/>
      <c r="D17" s="84">
        <f>D13+(D14-D15)-D16</f>
        <v>1201402952</v>
      </c>
      <c r="E17" s="84">
        <v>736625985</v>
      </c>
      <c r="F17" s="84">
        <f>F13+(F14-F15)-F16</f>
        <v>2547399464</v>
      </c>
      <c r="G17" s="84">
        <v>1634896918</v>
      </c>
    </row>
    <row r="18" spans="1:7" ht="15.75">
      <c r="A18" s="76" t="s">
        <v>19</v>
      </c>
      <c r="B18" s="77">
        <v>31</v>
      </c>
      <c r="C18" s="77"/>
      <c r="D18" s="82">
        <v>0</v>
      </c>
      <c r="E18" s="82">
        <v>0</v>
      </c>
      <c r="F18" s="82">
        <v>0</v>
      </c>
      <c r="G18" s="82">
        <v>0</v>
      </c>
    </row>
    <row r="19" spans="1:7" ht="15.75">
      <c r="A19" s="76" t="s">
        <v>20</v>
      </c>
      <c r="B19" s="77">
        <v>32</v>
      </c>
      <c r="C19" s="77"/>
      <c r="D19" s="82">
        <v>0</v>
      </c>
      <c r="E19" s="82">
        <v>0</v>
      </c>
      <c r="F19" s="82">
        <v>0</v>
      </c>
      <c r="G19" s="82">
        <v>0</v>
      </c>
    </row>
    <row r="20" spans="1:7" ht="15.75">
      <c r="A20" s="76" t="s">
        <v>21</v>
      </c>
      <c r="B20" s="77">
        <v>40</v>
      </c>
      <c r="C20" s="77"/>
      <c r="D20" s="82">
        <v>0</v>
      </c>
      <c r="E20" s="82">
        <v>0</v>
      </c>
      <c r="F20" s="82">
        <v>0</v>
      </c>
      <c r="G20" s="82">
        <v>0</v>
      </c>
    </row>
    <row r="21" spans="1:7" ht="22.5" customHeight="1">
      <c r="A21" s="76" t="s">
        <v>22</v>
      </c>
      <c r="B21" s="77">
        <v>50</v>
      </c>
      <c r="C21" s="77"/>
      <c r="D21" s="84">
        <f>D17+D20</f>
        <v>1201402952</v>
      </c>
      <c r="E21" s="84">
        <v>736625985</v>
      </c>
      <c r="F21" s="84">
        <f>F17+F20</f>
        <v>2547399464</v>
      </c>
      <c r="G21" s="84">
        <v>1634896918</v>
      </c>
    </row>
    <row r="22" spans="1:7" ht="15.75">
      <c r="A22" s="76" t="s">
        <v>23</v>
      </c>
      <c r="B22" s="77">
        <v>51</v>
      </c>
      <c r="C22" s="77" t="s">
        <v>24</v>
      </c>
      <c r="D22" s="82">
        <v>-318033268</v>
      </c>
      <c r="E22" s="82">
        <v>-201441043</v>
      </c>
      <c r="F22" s="82">
        <v>-441946070</v>
      </c>
      <c r="G22" s="82">
        <v>-282113463</v>
      </c>
    </row>
    <row r="23" spans="1:7" ht="15.75">
      <c r="A23" s="76" t="s">
        <v>25</v>
      </c>
      <c r="B23" s="77">
        <v>52</v>
      </c>
      <c r="C23" s="77" t="s">
        <v>26</v>
      </c>
      <c r="D23" s="82">
        <v>54697478</v>
      </c>
      <c r="E23" s="82">
        <v>56405477</v>
      </c>
      <c r="F23" s="82">
        <v>-79904849</v>
      </c>
      <c r="G23" s="82">
        <v>-44865919.799999997</v>
      </c>
    </row>
    <row r="24" spans="1:7" ht="15.75">
      <c r="A24" s="78" t="s">
        <v>27</v>
      </c>
      <c r="B24" s="79">
        <v>60</v>
      </c>
      <c r="C24" s="78"/>
      <c r="D24" s="83">
        <f>SUM(D21:D23)</f>
        <v>938067162</v>
      </c>
      <c r="E24" s="83">
        <f>SUM(E21:E23)</f>
        <v>591590419</v>
      </c>
      <c r="F24" s="83">
        <f>SUM(F21:F23)</f>
        <v>2025548545</v>
      </c>
      <c r="G24" s="83">
        <f>SUM(G21:G23)</f>
        <v>1307917535.2</v>
      </c>
    </row>
    <row r="26" spans="1:7">
      <c r="D26" s="108" t="s">
        <v>1055</v>
      </c>
      <c r="E26" s="108"/>
      <c r="F26" s="94"/>
      <c r="G26" s="94"/>
    </row>
    <row r="27" spans="1:7" s="80" customFormat="1" ht="15">
      <c r="A27" s="101" t="s">
        <v>1045</v>
      </c>
      <c r="D27" s="103" t="s">
        <v>1051</v>
      </c>
      <c r="E27" s="104"/>
    </row>
    <row r="28" spans="1:7" s="81" customFormat="1" ht="15">
      <c r="A28" s="102" t="s">
        <v>28</v>
      </c>
      <c r="D28" s="105" t="s">
        <v>29</v>
      </c>
      <c r="E28" s="106"/>
      <c r="G28" s="93"/>
    </row>
    <row r="29" spans="1:7">
      <c r="E29" s="75"/>
    </row>
    <row r="30" spans="1:7">
      <c r="E30" s="75"/>
    </row>
    <row r="31" spans="1:7">
      <c r="E31" s="75"/>
    </row>
    <row r="32" spans="1:7">
      <c r="D32" s="65"/>
      <c r="E32" s="75"/>
    </row>
    <row r="33" spans="1:5">
      <c r="E33" s="75"/>
    </row>
    <row r="34" spans="1:5" ht="15">
      <c r="A34" s="36" t="s">
        <v>1041</v>
      </c>
      <c r="D34" s="107" t="s">
        <v>30</v>
      </c>
      <c r="E34" s="106"/>
    </row>
  </sheetData>
  <mergeCells count="9">
    <mergeCell ref="F6:G6"/>
    <mergeCell ref="D27:E27"/>
    <mergeCell ref="D28:E28"/>
    <mergeCell ref="D34:E34"/>
    <mergeCell ref="D26:E26"/>
    <mergeCell ref="D1:E1"/>
    <mergeCell ref="A2:E2"/>
    <mergeCell ref="A3:E3"/>
    <mergeCell ref="D6:E6"/>
  </mergeCells>
  <dataValidations count="9">
    <dataValidation type="textLength" errorStyle="information" allowBlank="1" showInputMessage="1" showErrorMessage="1" error="XLBVal:6=1166547090_x000d__x000a_" sqref="D9:G9">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24:G24 D17:G22 D12:G13 D15:G15 D10:G10">
      <formula1>0</formula1>
      <formula2>300</formula2>
    </dataValidation>
    <dataValidation type="textLength" errorStyle="information" allowBlank="1" showInputMessage="1" showErrorMessage="1" error="XLBVal:6=707902526_x000d__x000a_" sqref="D16:G16">
      <formula1>0</formula1>
      <formula2>300</formula2>
    </dataValidation>
    <dataValidation type="textLength" errorStyle="information" allowBlank="1" showInputMessage="1" showErrorMessage="1" error="XLBVal:6=327595373_x000d__x000a_" sqref="D14:G14">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formula1>0</formula1>
      <formula2>300</formula2>
    </dataValidation>
    <dataValidation type="textLength" errorStyle="information" allowBlank="1" showInputMessage="1" showErrorMessage="1" error="XLBVal:6=394569502_x000d__x000a_" sqref="D11:G11">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35"/>
  <sheetViews>
    <sheetView tabSelected="1" topLeftCell="A73" workbookViewId="0">
      <selection activeCell="G88" sqref="G88"/>
    </sheetView>
  </sheetViews>
  <sheetFormatPr defaultRowHeight="14.25"/>
  <cols>
    <col min="1" max="1" width="45.28515625" style="39" customWidth="1"/>
    <col min="2" max="2" width="8.28515625" style="39" customWidth="1"/>
    <col min="3" max="3" width="8.5703125" style="39" customWidth="1"/>
    <col min="4" max="4" width="17.7109375" style="40" customWidth="1"/>
    <col min="5" max="5" width="20.140625" style="40" customWidth="1"/>
    <col min="6" max="6" width="16.85546875" style="39" bestFit="1" customWidth="1"/>
    <col min="7" max="16384" width="9.140625" style="39"/>
  </cols>
  <sheetData>
    <row r="1" spans="1:5" ht="82.5" customHeight="1">
      <c r="A1" s="37" t="s">
        <v>1048</v>
      </c>
      <c r="B1" s="38"/>
      <c r="D1" s="115" t="s">
        <v>1042</v>
      </c>
      <c r="E1" s="115"/>
    </row>
    <row r="2" spans="1:5" ht="30.75" customHeight="1">
      <c r="A2" s="116" t="s">
        <v>31</v>
      </c>
      <c r="B2" s="116"/>
      <c r="C2" s="116"/>
      <c r="D2" s="116"/>
      <c r="E2" s="116"/>
    </row>
    <row r="3" spans="1:5" ht="16.5" customHeight="1">
      <c r="A3" s="111" t="s">
        <v>1057</v>
      </c>
      <c r="B3" s="111"/>
      <c r="C3" s="111"/>
      <c r="D3" s="111"/>
      <c r="E3" s="111"/>
    </row>
    <row r="4" spans="1:5" ht="16.5" customHeight="1"/>
    <row r="5" spans="1:5">
      <c r="A5" s="41"/>
      <c r="E5" s="42" t="s">
        <v>1</v>
      </c>
    </row>
    <row r="6" spans="1:5" ht="36.75" customHeight="1">
      <c r="A6" s="43" t="s">
        <v>2</v>
      </c>
      <c r="B6" s="43" t="s">
        <v>3</v>
      </c>
      <c r="C6" s="43" t="s">
        <v>4</v>
      </c>
      <c r="D6" s="44" t="s">
        <v>1058</v>
      </c>
      <c r="E6" s="44" t="s">
        <v>1053</v>
      </c>
    </row>
    <row r="7" spans="1:5" s="46" customFormat="1" ht="36.75" customHeight="1">
      <c r="A7" s="45">
        <v>1</v>
      </c>
      <c r="B7" s="45">
        <v>2</v>
      </c>
      <c r="C7" s="45">
        <v>3</v>
      </c>
      <c r="D7" s="45">
        <v>4</v>
      </c>
      <c r="E7" s="45">
        <v>5</v>
      </c>
    </row>
    <row r="8" spans="1:5" ht="15">
      <c r="A8" s="43" t="s">
        <v>32</v>
      </c>
      <c r="B8" s="45"/>
      <c r="C8" s="45"/>
      <c r="D8" s="47"/>
      <c r="E8" s="47"/>
    </row>
    <row r="9" spans="1:5" ht="33.75" customHeight="1">
      <c r="A9" s="48" t="s">
        <v>33</v>
      </c>
      <c r="B9" s="43">
        <v>100</v>
      </c>
      <c r="C9" s="45"/>
      <c r="D9" s="44">
        <f>D10+D13+D16+D23+D24</f>
        <v>22804910038</v>
      </c>
      <c r="E9" s="72">
        <f>E10+E13+E16+E24</f>
        <v>16218874392</v>
      </c>
    </row>
    <row r="10" spans="1:5" ht="36.75" customHeight="1">
      <c r="A10" s="49" t="s">
        <v>34</v>
      </c>
      <c r="B10" s="43">
        <v>110</v>
      </c>
      <c r="C10" s="45"/>
      <c r="D10" s="44">
        <f>D11+D12</f>
        <v>1815321165</v>
      </c>
      <c r="E10" s="72">
        <f>SUM(E11:E12)</f>
        <v>2171618264</v>
      </c>
    </row>
    <row r="11" spans="1:5" ht="19.5" customHeight="1">
      <c r="A11" s="50" t="s">
        <v>35</v>
      </c>
      <c r="B11" s="45">
        <v>111</v>
      </c>
      <c r="C11" s="45" t="s">
        <v>36</v>
      </c>
      <c r="D11" s="47">
        <v>3000000</v>
      </c>
      <c r="E11" s="88">
        <v>3000000</v>
      </c>
    </row>
    <row r="12" spans="1:5" ht="19.5" customHeight="1">
      <c r="A12" s="50" t="s">
        <v>1043</v>
      </c>
      <c r="B12" s="45">
        <v>112</v>
      </c>
      <c r="C12" s="45"/>
      <c r="D12" s="47">
        <v>1812321165</v>
      </c>
      <c r="E12" s="88">
        <v>2168618264</v>
      </c>
    </row>
    <row r="13" spans="1:5" ht="19.5" customHeight="1">
      <c r="A13" s="49" t="s">
        <v>37</v>
      </c>
      <c r="B13" s="43">
        <v>120</v>
      </c>
      <c r="C13" s="45" t="s">
        <v>38</v>
      </c>
      <c r="D13" s="44">
        <f>D14</f>
        <v>19900000000</v>
      </c>
      <c r="E13" s="72">
        <f>E14</f>
        <v>13200000000</v>
      </c>
    </row>
    <row r="14" spans="1:5" ht="19.5" customHeight="1">
      <c r="A14" s="50" t="s">
        <v>39</v>
      </c>
      <c r="B14" s="45">
        <v>121</v>
      </c>
      <c r="C14" s="45"/>
      <c r="D14" s="47">
        <v>19900000000</v>
      </c>
      <c r="E14" s="88">
        <v>13200000000</v>
      </c>
    </row>
    <row r="15" spans="1:5" ht="19.5" customHeight="1">
      <c r="A15" s="50" t="s">
        <v>40</v>
      </c>
      <c r="B15" s="45">
        <v>129</v>
      </c>
      <c r="C15" s="45"/>
      <c r="D15" s="47">
        <v>0</v>
      </c>
      <c r="E15" s="88">
        <v>0</v>
      </c>
    </row>
    <row r="16" spans="1:5" ht="19.5" customHeight="1">
      <c r="A16" s="49" t="s">
        <v>41</v>
      </c>
      <c r="B16" s="43">
        <v>130</v>
      </c>
      <c r="C16" s="45"/>
      <c r="D16" s="72">
        <f>SUM(D17:D22)</f>
        <v>906119402</v>
      </c>
      <c r="E16" s="72">
        <f>SUM(E17:E22)</f>
        <v>716578106</v>
      </c>
    </row>
    <row r="17" spans="1:5" ht="19.5" customHeight="1">
      <c r="A17" s="50" t="s">
        <v>42</v>
      </c>
      <c r="B17" s="45">
        <v>131</v>
      </c>
      <c r="C17" s="45"/>
      <c r="D17" s="47">
        <v>0</v>
      </c>
      <c r="E17" s="88">
        <v>0</v>
      </c>
    </row>
    <row r="18" spans="1:5" ht="19.5" customHeight="1">
      <c r="A18" s="50" t="s">
        <v>43</v>
      </c>
      <c r="B18" s="45">
        <v>132</v>
      </c>
      <c r="C18" s="45"/>
      <c r="D18" s="47">
        <v>0</v>
      </c>
      <c r="E18" s="88">
        <v>0</v>
      </c>
    </row>
    <row r="19" spans="1:5" ht="19.5" customHeight="1">
      <c r="A19" s="50" t="s">
        <v>44</v>
      </c>
      <c r="B19" s="45">
        <v>133</v>
      </c>
      <c r="C19" s="45"/>
      <c r="D19" s="47">
        <v>0</v>
      </c>
      <c r="E19" s="88">
        <v>7024000</v>
      </c>
    </row>
    <row r="20" spans="1:5" ht="19.5" customHeight="1">
      <c r="A20" s="50" t="s">
        <v>45</v>
      </c>
      <c r="B20" s="45">
        <v>134</v>
      </c>
      <c r="C20" s="45" t="s">
        <v>46</v>
      </c>
      <c r="D20" s="47">
        <v>0</v>
      </c>
      <c r="E20" s="88">
        <v>0</v>
      </c>
    </row>
    <row r="21" spans="1:5" ht="19.5" customHeight="1">
      <c r="A21" s="50" t="s">
        <v>47</v>
      </c>
      <c r="B21" s="45">
        <v>135</v>
      </c>
      <c r="C21" s="45" t="s">
        <v>48</v>
      </c>
      <c r="D21" s="47">
        <v>906119402</v>
      </c>
      <c r="E21" s="88">
        <v>709554106</v>
      </c>
    </row>
    <row r="22" spans="1:5" ht="19.5" customHeight="1">
      <c r="A22" s="50" t="s">
        <v>49</v>
      </c>
      <c r="B22" s="45">
        <v>139</v>
      </c>
      <c r="C22" s="45"/>
      <c r="D22" s="47">
        <v>0</v>
      </c>
      <c r="E22" s="88">
        <v>0</v>
      </c>
    </row>
    <row r="23" spans="1:5" ht="19.5" customHeight="1">
      <c r="A23" s="49" t="s">
        <v>50</v>
      </c>
      <c r="B23" s="43">
        <v>140</v>
      </c>
      <c r="C23" s="45" t="s">
        <v>51</v>
      </c>
      <c r="D23" s="47">
        <v>0</v>
      </c>
      <c r="E23" s="72">
        <v>0</v>
      </c>
    </row>
    <row r="24" spans="1:5" ht="19.5" customHeight="1">
      <c r="A24" s="49" t="s">
        <v>52</v>
      </c>
      <c r="B24" s="43">
        <v>150</v>
      </c>
      <c r="C24" s="45"/>
      <c r="D24" s="44">
        <f>D25</f>
        <v>183469471</v>
      </c>
      <c r="E24" s="100">
        <v>130678022</v>
      </c>
    </row>
    <row r="25" spans="1:5" ht="19.5" customHeight="1">
      <c r="A25" s="50" t="s">
        <v>53</v>
      </c>
      <c r="B25" s="45">
        <v>151</v>
      </c>
      <c r="C25" s="45"/>
      <c r="D25" s="47">
        <v>183469471</v>
      </c>
      <c r="E25" s="88">
        <v>130678022</v>
      </c>
    </row>
    <row r="26" spans="1:5" ht="19.5" customHeight="1">
      <c r="A26" s="50" t="s">
        <v>54</v>
      </c>
      <c r="B26" s="45">
        <v>152</v>
      </c>
      <c r="C26" s="45"/>
      <c r="D26" s="47">
        <v>0</v>
      </c>
      <c r="E26" s="88">
        <v>0</v>
      </c>
    </row>
    <row r="27" spans="1:5" ht="19.5" customHeight="1">
      <c r="A27" s="50" t="s">
        <v>55</v>
      </c>
      <c r="B27" s="45">
        <v>154</v>
      </c>
      <c r="C27" s="45" t="s">
        <v>56</v>
      </c>
      <c r="D27" s="47">
        <v>0</v>
      </c>
      <c r="E27" s="88">
        <v>0</v>
      </c>
    </row>
    <row r="28" spans="1:5" ht="19.5" customHeight="1">
      <c r="A28" s="50" t="s">
        <v>57</v>
      </c>
      <c r="B28" s="45">
        <v>157</v>
      </c>
      <c r="C28" s="45"/>
      <c r="D28" s="47">
        <v>0</v>
      </c>
      <c r="E28" s="88">
        <v>0</v>
      </c>
    </row>
    <row r="29" spans="1:5" ht="19.5" customHeight="1">
      <c r="A29" s="50" t="s">
        <v>58</v>
      </c>
      <c r="B29" s="45">
        <v>158</v>
      </c>
      <c r="C29" s="45"/>
      <c r="D29" s="47">
        <v>0</v>
      </c>
      <c r="E29" s="88">
        <v>0</v>
      </c>
    </row>
    <row r="30" spans="1:5" ht="32.25" customHeight="1">
      <c r="A30" s="48" t="s">
        <v>59</v>
      </c>
      <c r="B30" s="43">
        <v>200</v>
      </c>
      <c r="C30" s="45"/>
      <c r="D30" s="44">
        <f>D31+D37+D48+D53</f>
        <v>11347798258</v>
      </c>
      <c r="E30" s="72">
        <f>E31+E37+E48+E53</f>
        <v>16197643594</v>
      </c>
    </row>
    <row r="31" spans="1:5" ht="19.5" customHeight="1">
      <c r="A31" s="49" t="s">
        <v>60</v>
      </c>
      <c r="B31" s="43">
        <v>210</v>
      </c>
      <c r="C31" s="45"/>
      <c r="D31" s="72">
        <f>SUM(D32:D36)</f>
        <v>438261437</v>
      </c>
      <c r="E31" s="72">
        <f>SUM(E32:E36)</f>
        <v>463328111</v>
      </c>
    </row>
    <row r="32" spans="1:5" ht="36.75" customHeight="1">
      <c r="A32" s="50" t="s">
        <v>61</v>
      </c>
      <c r="B32" s="45">
        <v>211</v>
      </c>
      <c r="C32" s="45"/>
      <c r="D32" s="47">
        <v>0</v>
      </c>
      <c r="E32" s="88">
        <v>0</v>
      </c>
    </row>
    <row r="33" spans="1:5" ht="19.5" customHeight="1">
      <c r="A33" s="50" t="s">
        <v>62</v>
      </c>
      <c r="B33" s="45">
        <v>212</v>
      </c>
      <c r="C33" s="45"/>
      <c r="D33" s="47">
        <v>0</v>
      </c>
      <c r="E33" s="88">
        <v>0</v>
      </c>
    </row>
    <row r="34" spans="1:5" ht="19.5" customHeight="1">
      <c r="A34" s="50" t="s">
        <v>63</v>
      </c>
      <c r="B34" s="45">
        <v>213</v>
      </c>
      <c r="C34" s="45" t="s">
        <v>64</v>
      </c>
      <c r="D34" s="47">
        <v>0</v>
      </c>
      <c r="E34" s="88">
        <v>0</v>
      </c>
    </row>
    <row r="35" spans="1:5" ht="19.5" customHeight="1">
      <c r="A35" s="50" t="s">
        <v>65</v>
      </c>
      <c r="B35" s="45">
        <v>218</v>
      </c>
      <c r="C35" s="45" t="s">
        <v>66</v>
      </c>
      <c r="D35" s="88">
        <v>438261437</v>
      </c>
      <c r="E35" s="88">
        <f>190252000+273076111</f>
        <v>463328111</v>
      </c>
    </row>
    <row r="36" spans="1:5" ht="19.5" customHeight="1">
      <c r="A36" s="50" t="s">
        <v>67</v>
      </c>
      <c r="B36" s="45">
        <v>219</v>
      </c>
      <c r="C36" s="45"/>
      <c r="D36" s="47">
        <v>0</v>
      </c>
      <c r="E36" s="88">
        <v>0</v>
      </c>
    </row>
    <row r="37" spans="1:5" ht="19.5" customHeight="1">
      <c r="A37" s="49" t="s">
        <v>68</v>
      </c>
      <c r="B37" s="43">
        <v>220</v>
      </c>
      <c r="C37" s="45"/>
      <c r="D37" s="44">
        <f>+D38+D44+D47</f>
        <v>91470196</v>
      </c>
      <c r="E37" s="72">
        <f>E38+E44</f>
        <v>136344009</v>
      </c>
    </row>
    <row r="38" spans="1:5" ht="19.5" customHeight="1">
      <c r="A38" s="50" t="s">
        <v>69</v>
      </c>
      <c r="B38" s="45">
        <v>221</v>
      </c>
      <c r="C38" s="45" t="s">
        <v>70</v>
      </c>
      <c r="D38" s="47">
        <f>D39+D40</f>
        <v>22393396</v>
      </c>
      <c r="E38" s="88">
        <v>32728809</v>
      </c>
    </row>
    <row r="39" spans="1:5" ht="19.5" customHeight="1">
      <c r="A39" s="51" t="s">
        <v>71</v>
      </c>
      <c r="B39" s="45">
        <v>222</v>
      </c>
      <c r="C39" s="45"/>
      <c r="D39" s="47">
        <v>1036154349</v>
      </c>
      <c r="E39" s="88">
        <v>1036154349</v>
      </c>
    </row>
    <row r="40" spans="1:5" ht="19.5" customHeight="1">
      <c r="A40" s="51" t="s">
        <v>72</v>
      </c>
      <c r="B40" s="45" t="s">
        <v>73</v>
      </c>
      <c r="C40" s="45"/>
      <c r="D40" s="88">
        <v>-1013760953</v>
      </c>
      <c r="E40" s="88">
        <v>-1003425540</v>
      </c>
    </row>
    <row r="41" spans="1:5" ht="19.5" customHeight="1">
      <c r="A41" s="50" t="s">
        <v>74</v>
      </c>
      <c r="B41" s="45">
        <v>224</v>
      </c>
      <c r="C41" s="45" t="s">
        <v>75</v>
      </c>
      <c r="D41" s="47">
        <v>0</v>
      </c>
      <c r="E41" s="88">
        <v>0</v>
      </c>
    </row>
    <row r="42" spans="1:5" ht="19.5" customHeight="1">
      <c r="A42" s="51" t="s">
        <v>71</v>
      </c>
      <c r="B42" s="45">
        <v>225</v>
      </c>
      <c r="C42" s="45"/>
      <c r="D42" s="47">
        <v>0</v>
      </c>
      <c r="E42" s="88">
        <v>0</v>
      </c>
    </row>
    <row r="43" spans="1:5" ht="19.5" customHeight="1">
      <c r="A43" s="51" t="s">
        <v>72</v>
      </c>
      <c r="B43" s="45" t="s">
        <v>76</v>
      </c>
      <c r="C43" s="45"/>
      <c r="D43" s="47">
        <v>0</v>
      </c>
      <c r="E43" s="88">
        <v>0</v>
      </c>
    </row>
    <row r="44" spans="1:5" ht="19.5" customHeight="1">
      <c r="A44" s="50" t="s">
        <v>77</v>
      </c>
      <c r="B44" s="45">
        <v>227</v>
      </c>
      <c r="C44" s="45" t="s">
        <v>78</v>
      </c>
      <c r="D44" s="47">
        <f>D45+D46</f>
        <v>69076800</v>
      </c>
      <c r="E44" s="88">
        <f>E45+E46</f>
        <v>103615200</v>
      </c>
    </row>
    <row r="45" spans="1:5" ht="19.5" customHeight="1">
      <c r="A45" s="51" t="s">
        <v>71</v>
      </c>
      <c r="B45" s="45">
        <v>228</v>
      </c>
      <c r="C45" s="45"/>
      <c r="D45" s="47">
        <v>345384000</v>
      </c>
      <c r="E45" s="88">
        <v>345384000</v>
      </c>
    </row>
    <row r="46" spans="1:5" ht="19.5" customHeight="1">
      <c r="A46" s="51" t="s">
        <v>72</v>
      </c>
      <c r="B46" s="45" t="s">
        <v>79</v>
      </c>
      <c r="C46" s="45"/>
      <c r="D46" s="47">
        <v>-276307200</v>
      </c>
      <c r="E46" s="88">
        <v>-241768800</v>
      </c>
    </row>
    <row r="47" spans="1:5" ht="19.5" customHeight="1">
      <c r="A47" s="50" t="s">
        <v>80</v>
      </c>
      <c r="B47" s="45">
        <v>230</v>
      </c>
      <c r="C47" s="45" t="s">
        <v>81</v>
      </c>
      <c r="D47" s="47">
        <v>0</v>
      </c>
      <c r="E47" s="88">
        <v>0</v>
      </c>
    </row>
    <row r="48" spans="1:5" ht="19.5" customHeight="1">
      <c r="A48" s="49" t="s">
        <v>82</v>
      </c>
      <c r="B48" s="43">
        <v>250</v>
      </c>
      <c r="C48" s="45" t="s">
        <v>83</v>
      </c>
      <c r="D48" s="72">
        <f>SUM(D49:D52)</f>
        <v>10700000000</v>
      </c>
      <c r="E48" s="72">
        <f>SUM(E49:E52)</f>
        <v>15400000000</v>
      </c>
    </row>
    <row r="49" spans="1:6" ht="19.5" customHeight="1">
      <c r="A49" s="50" t="s">
        <v>84</v>
      </c>
      <c r="B49" s="45">
        <v>251</v>
      </c>
      <c r="C49" s="45"/>
      <c r="D49" s="47">
        <v>0</v>
      </c>
      <c r="E49" s="88">
        <v>0</v>
      </c>
    </row>
    <row r="50" spans="1:6" ht="19.5" customHeight="1">
      <c r="A50" s="50" t="s">
        <v>85</v>
      </c>
      <c r="B50" s="45">
        <v>252</v>
      </c>
      <c r="C50" s="45"/>
      <c r="D50" s="47">
        <v>0</v>
      </c>
      <c r="E50" s="88">
        <v>0</v>
      </c>
    </row>
    <row r="51" spans="1:6" ht="19.5" customHeight="1">
      <c r="A51" s="50" t="s">
        <v>86</v>
      </c>
      <c r="B51" s="45">
        <v>258</v>
      </c>
      <c r="C51" s="45"/>
      <c r="D51" s="47">
        <v>10700000000</v>
      </c>
      <c r="E51" s="88">
        <v>15400000000</v>
      </c>
    </row>
    <row r="52" spans="1:6" ht="19.5" customHeight="1">
      <c r="A52" s="50" t="s">
        <v>87</v>
      </c>
      <c r="B52" s="45">
        <v>259</v>
      </c>
      <c r="C52" s="45"/>
      <c r="D52" s="47">
        <v>0</v>
      </c>
      <c r="E52" s="88">
        <v>0</v>
      </c>
    </row>
    <row r="53" spans="1:6" ht="19.5" customHeight="1">
      <c r="A53" s="49" t="s">
        <v>88</v>
      </c>
      <c r="B53" s="43">
        <v>260</v>
      </c>
      <c r="C53" s="45"/>
      <c r="D53" s="44">
        <f>D54+D55+D56</f>
        <v>118066625</v>
      </c>
      <c r="E53" s="72">
        <f>SUM(E54:E56)</f>
        <v>197971474</v>
      </c>
    </row>
    <row r="54" spans="1:6" ht="19.5" customHeight="1">
      <c r="A54" s="50" t="s">
        <v>89</v>
      </c>
      <c r="B54" s="45">
        <v>261</v>
      </c>
      <c r="C54" s="45" t="s">
        <v>90</v>
      </c>
      <c r="D54" s="47">
        <v>0</v>
      </c>
      <c r="E54" s="88">
        <v>0</v>
      </c>
    </row>
    <row r="55" spans="1:6" ht="19.5" customHeight="1">
      <c r="A55" s="50" t="s">
        <v>91</v>
      </c>
      <c r="B55" s="45">
        <v>262</v>
      </c>
      <c r="C55" s="45" t="s">
        <v>92</v>
      </c>
      <c r="D55" s="47">
        <v>118066625</v>
      </c>
      <c r="E55" s="88">
        <v>197971474</v>
      </c>
    </row>
    <row r="56" spans="1:6" ht="19.5" customHeight="1">
      <c r="A56" s="50" t="s">
        <v>93</v>
      </c>
      <c r="B56" s="45">
        <v>268</v>
      </c>
      <c r="C56" s="45"/>
      <c r="D56" s="47">
        <v>0</v>
      </c>
      <c r="E56" s="88">
        <v>0</v>
      </c>
    </row>
    <row r="57" spans="1:6" s="52" customFormat="1" ht="19.5" customHeight="1">
      <c r="A57" s="43" t="s">
        <v>94</v>
      </c>
      <c r="B57" s="43">
        <v>270</v>
      </c>
      <c r="C57" s="43"/>
      <c r="D57" s="44">
        <f>D9+D30</f>
        <v>34152708296</v>
      </c>
      <c r="E57" s="72">
        <f>E9+E30</f>
        <v>32416517986</v>
      </c>
      <c r="F57" s="60">
        <f>D57-'[5]CDKT '!$D$59</f>
        <v>0</v>
      </c>
    </row>
    <row r="58" spans="1:6" s="92" customFormat="1" ht="19.5" customHeight="1">
      <c r="A58" s="89" t="s">
        <v>95</v>
      </c>
      <c r="B58" s="90"/>
      <c r="C58" s="90"/>
      <c r="D58" s="91"/>
      <c r="E58" s="88"/>
    </row>
    <row r="59" spans="1:6" ht="21.75" customHeight="1">
      <c r="A59" s="49" t="s">
        <v>96</v>
      </c>
      <c r="B59" s="43">
        <v>300</v>
      </c>
      <c r="C59" s="45"/>
      <c r="D59" s="44">
        <f>D60+D73</f>
        <v>1332164288</v>
      </c>
      <c r="E59" s="72">
        <f>E60+E73</f>
        <v>1621522523</v>
      </c>
    </row>
    <row r="60" spans="1:6" ht="18.75" customHeight="1">
      <c r="A60" s="49" t="s">
        <v>97</v>
      </c>
      <c r="B60" s="43">
        <v>310</v>
      </c>
      <c r="C60" s="45"/>
      <c r="D60" s="44">
        <f>SUM(D61:D68)</f>
        <v>1332164288</v>
      </c>
      <c r="E60" s="72">
        <f>SUM(E61:E68)</f>
        <v>1621522523</v>
      </c>
    </row>
    <row r="61" spans="1:6" ht="19.5" customHeight="1">
      <c r="A61" s="50" t="s">
        <v>98</v>
      </c>
      <c r="B61" s="45">
        <v>311</v>
      </c>
      <c r="C61" s="45" t="s">
        <v>99</v>
      </c>
      <c r="D61" s="47">
        <v>0</v>
      </c>
      <c r="E61" s="88">
        <v>0</v>
      </c>
    </row>
    <row r="62" spans="1:6" ht="19.5" customHeight="1">
      <c r="A62" s="50" t="s">
        <v>100</v>
      </c>
      <c r="B62" s="45">
        <v>312</v>
      </c>
      <c r="C62" s="45"/>
      <c r="D62" s="47">
        <v>4000000</v>
      </c>
      <c r="E62" s="88">
        <v>4000000</v>
      </c>
    </row>
    <row r="63" spans="1:6" ht="19.5" customHeight="1">
      <c r="A63" s="50" t="s">
        <v>101</v>
      </c>
      <c r="B63" s="45">
        <v>313</v>
      </c>
      <c r="C63" s="45"/>
      <c r="D63" s="47">
        <v>0</v>
      </c>
      <c r="E63" s="88">
        <v>0</v>
      </c>
    </row>
    <row r="64" spans="1:6" ht="19.5" customHeight="1">
      <c r="A64" s="50" t="s">
        <v>102</v>
      </c>
      <c r="B64" s="45">
        <v>314</v>
      </c>
      <c r="C64" s="45" t="s">
        <v>103</v>
      </c>
      <c r="D64" s="88">
        <v>350263521</v>
      </c>
      <c r="E64" s="88">
        <v>307631509</v>
      </c>
    </row>
    <row r="65" spans="1:5" ht="19.5" customHeight="1">
      <c r="A65" s="50" t="s">
        <v>104</v>
      </c>
      <c r="B65" s="45">
        <v>315</v>
      </c>
      <c r="C65" s="45"/>
      <c r="D65" s="88">
        <v>383461643</v>
      </c>
      <c r="E65" s="88">
        <v>315927643</v>
      </c>
    </row>
    <row r="66" spans="1:5" ht="19.5" customHeight="1">
      <c r="A66" s="50" t="s">
        <v>105</v>
      </c>
      <c r="B66" s="45">
        <v>316</v>
      </c>
      <c r="C66" s="45" t="s">
        <v>106</v>
      </c>
      <c r="D66" s="47">
        <v>590333124</v>
      </c>
      <c r="E66" s="88">
        <v>989857371</v>
      </c>
    </row>
    <row r="67" spans="1:5" ht="19.5" customHeight="1">
      <c r="A67" s="50" t="s">
        <v>107</v>
      </c>
      <c r="B67" s="45">
        <v>317</v>
      </c>
      <c r="C67" s="45"/>
      <c r="D67" s="47">
        <v>0</v>
      </c>
      <c r="E67" s="88">
        <v>0</v>
      </c>
    </row>
    <row r="68" spans="1:5" ht="19.5" customHeight="1">
      <c r="A68" s="50" t="s">
        <v>108</v>
      </c>
      <c r="B68" s="45">
        <v>319</v>
      </c>
      <c r="C68" s="45" t="s">
        <v>109</v>
      </c>
      <c r="D68" s="47">
        <v>4106000</v>
      </c>
      <c r="E68" s="88">
        <v>4106000</v>
      </c>
    </row>
    <row r="69" spans="1:5" ht="19.5" customHeight="1">
      <c r="A69" s="50" t="s">
        <v>110</v>
      </c>
      <c r="B69" s="45">
        <v>320</v>
      </c>
      <c r="C69" s="45"/>
      <c r="D69" s="47">
        <v>0</v>
      </c>
      <c r="E69" s="88">
        <v>0</v>
      </c>
    </row>
    <row r="70" spans="1:5" ht="19.5" customHeight="1">
      <c r="A70" s="50" t="s">
        <v>111</v>
      </c>
      <c r="B70" s="45">
        <v>323</v>
      </c>
      <c r="C70" s="45"/>
      <c r="D70" s="47">
        <v>0</v>
      </c>
      <c r="E70" s="88">
        <v>0</v>
      </c>
    </row>
    <row r="71" spans="1:5" ht="19.5" customHeight="1">
      <c r="A71" s="50" t="s">
        <v>112</v>
      </c>
      <c r="B71" s="45">
        <v>327</v>
      </c>
      <c r="C71" s="45"/>
      <c r="D71" s="47">
        <v>0</v>
      </c>
      <c r="E71" s="88">
        <v>0</v>
      </c>
    </row>
    <row r="72" spans="1:5" ht="19.5" customHeight="1">
      <c r="A72" s="50" t="s">
        <v>113</v>
      </c>
      <c r="B72" s="45">
        <v>328</v>
      </c>
      <c r="C72" s="45"/>
      <c r="D72" s="47">
        <v>0</v>
      </c>
      <c r="E72" s="88">
        <v>0</v>
      </c>
    </row>
    <row r="73" spans="1:5" ht="19.5" customHeight="1">
      <c r="A73" s="49" t="s">
        <v>114</v>
      </c>
      <c r="B73" s="43">
        <v>330</v>
      </c>
      <c r="C73" s="45"/>
      <c r="D73" s="47"/>
      <c r="E73" s="72"/>
    </row>
    <row r="74" spans="1:5" ht="19.5" customHeight="1">
      <c r="A74" s="50" t="s">
        <v>115</v>
      </c>
      <c r="B74" s="45">
        <v>331</v>
      </c>
      <c r="C74" s="45"/>
      <c r="D74" s="47">
        <v>0</v>
      </c>
      <c r="E74" s="88">
        <v>0</v>
      </c>
    </row>
    <row r="75" spans="1:5" ht="19.5" customHeight="1">
      <c r="A75" s="50" t="s">
        <v>116</v>
      </c>
      <c r="B75" s="45">
        <v>332</v>
      </c>
      <c r="C75" s="45" t="s">
        <v>117</v>
      </c>
      <c r="D75" s="47">
        <v>0</v>
      </c>
      <c r="E75" s="88">
        <v>0</v>
      </c>
    </row>
    <row r="76" spans="1:5" ht="19.5" customHeight="1">
      <c r="A76" s="50" t="s">
        <v>118</v>
      </c>
      <c r="B76" s="45">
        <v>333</v>
      </c>
      <c r="C76" s="45"/>
      <c r="D76" s="47">
        <v>0</v>
      </c>
      <c r="E76" s="88">
        <v>0</v>
      </c>
    </row>
    <row r="77" spans="1:5" ht="19.5" customHeight="1">
      <c r="A77" s="50" t="s">
        <v>119</v>
      </c>
      <c r="B77" s="45">
        <v>334</v>
      </c>
      <c r="C77" s="45" t="s">
        <v>120</v>
      </c>
      <c r="D77" s="47">
        <v>0</v>
      </c>
      <c r="E77" s="88">
        <v>0</v>
      </c>
    </row>
    <row r="78" spans="1:5" ht="19.5" customHeight="1">
      <c r="A78" s="50" t="s">
        <v>121</v>
      </c>
      <c r="B78" s="45">
        <v>335</v>
      </c>
      <c r="C78" s="45" t="s">
        <v>92</v>
      </c>
      <c r="D78" s="47">
        <v>0</v>
      </c>
      <c r="E78" s="88">
        <v>0</v>
      </c>
    </row>
    <row r="79" spans="1:5" ht="19.5" customHeight="1">
      <c r="A79" s="50" t="s">
        <v>122</v>
      </c>
      <c r="B79" s="45">
        <v>336</v>
      </c>
      <c r="C79" s="45"/>
      <c r="D79" s="47">
        <v>0</v>
      </c>
      <c r="E79" s="88">
        <v>0</v>
      </c>
    </row>
    <row r="80" spans="1:5" ht="19.5" customHeight="1">
      <c r="A80" s="50" t="s">
        <v>123</v>
      </c>
      <c r="B80" s="45">
        <v>337</v>
      </c>
      <c r="C80" s="45"/>
      <c r="D80" s="47">
        <v>0</v>
      </c>
      <c r="E80" s="88">
        <v>0</v>
      </c>
    </row>
    <row r="81" spans="1:6" ht="19.5" customHeight="1">
      <c r="A81" s="50" t="s">
        <v>124</v>
      </c>
      <c r="B81" s="45">
        <v>338</v>
      </c>
      <c r="C81" s="45"/>
      <c r="D81" s="47">
        <v>0</v>
      </c>
      <c r="E81" s="88">
        <v>0</v>
      </c>
    </row>
    <row r="82" spans="1:6" ht="19.5" customHeight="1">
      <c r="A82" s="50" t="s">
        <v>125</v>
      </c>
      <c r="B82" s="45">
        <v>339</v>
      </c>
      <c r="C82" s="45"/>
      <c r="D82" s="47">
        <v>0</v>
      </c>
      <c r="E82" s="88">
        <v>0</v>
      </c>
    </row>
    <row r="83" spans="1:6" ht="29.25" customHeight="1">
      <c r="A83" s="50" t="s">
        <v>126</v>
      </c>
      <c r="B83" s="45">
        <v>359</v>
      </c>
      <c r="C83" s="45" t="s">
        <v>127</v>
      </c>
      <c r="D83" s="47">
        <v>0</v>
      </c>
      <c r="E83" s="88">
        <v>0</v>
      </c>
    </row>
    <row r="84" spans="1:6" ht="19.5" customHeight="1">
      <c r="A84" s="49" t="s">
        <v>128</v>
      </c>
      <c r="B84" s="43">
        <v>400</v>
      </c>
      <c r="C84" s="45"/>
      <c r="D84" s="44">
        <f>SUM(D85:D94)</f>
        <v>32820544008</v>
      </c>
      <c r="E84" s="72">
        <f>SUM(E85:E94)</f>
        <v>30794995463</v>
      </c>
    </row>
    <row r="85" spans="1:6" ht="33.75" customHeight="1">
      <c r="A85" s="50" t="s">
        <v>129</v>
      </c>
      <c r="B85" s="45">
        <v>411</v>
      </c>
      <c r="C85" s="45"/>
      <c r="D85" s="47">
        <v>26000000000</v>
      </c>
      <c r="E85" s="88">
        <v>26000000000</v>
      </c>
    </row>
    <row r="86" spans="1:6" ht="19.5" customHeight="1">
      <c r="A86" s="50" t="s">
        <v>130</v>
      </c>
      <c r="B86" s="45">
        <v>412</v>
      </c>
      <c r="C86" s="45"/>
      <c r="D86" s="47"/>
      <c r="E86" s="88"/>
    </row>
    <row r="87" spans="1:6" ht="19.5" customHeight="1">
      <c r="A87" s="50" t="s">
        <v>131</v>
      </c>
      <c r="B87" s="45">
        <v>413</v>
      </c>
      <c r="C87" s="45"/>
      <c r="D87" s="47"/>
      <c r="E87" s="88"/>
    </row>
    <row r="88" spans="1:6" ht="19.5" customHeight="1">
      <c r="A88" s="50" t="s">
        <v>132</v>
      </c>
      <c r="B88" s="45">
        <v>414</v>
      </c>
      <c r="C88" s="45"/>
      <c r="D88" s="47"/>
      <c r="E88" s="88"/>
    </row>
    <row r="89" spans="1:6" ht="19.5" customHeight="1">
      <c r="A89" s="50" t="s">
        <v>133</v>
      </c>
      <c r="B89" s="45">
        <v>415</v>
      </c>
      <c r="C89" s="45"/>
      <c r="D89" s="47"/>
      <c r="E89" s="88"/>
    </row>
    <row r="90" spans="1:6" ht="19.5" customHeight="1">
      <c r="A90" s="50" t="s">
        <v>134</v>
      </c>
      <c r="B90" s="45">
        <v>416</v>
      </c>
      <c r="C90" s="45"/>
      <c r="D90" s="47"/>
      <c r="E90" s="88"/>
    </row>
    <row r="91" spans="1:6" ht="19.5" customHeight="1">
      <c r="A91" s="50" t="s">
        <v>135</v>
      </c>
      <c r="B91" s="45">
        <v>417</v>
      </c>
      <c r="C91" s="45"/>
      <c r="D91" s="47"/>
      <c r="E91" s="88"/>
    </row>
    <row r="92" spans="1:6" ht="19.5" customHeight="1">
      <c r="A92" s="50" t="s">
        <v>136</v>
      </c>
      <c r="B92" s="45">
        <v>418</v>
      </c>
      <c r="C92" s="45"/>
      <c r="D92" s="88">
        <v>341027200</v>
      </c>
      <c r="E92" s="88">
        <v>239749773</v>
      </c>
      <c r="F92" s="127"/>
    </row>
    <row r="93" spans="1:6" ht="19.5" customHeight="1">
      <c r="A93" s="50" t="s">
        <v>137</v>
      </c>
      <c r="B93" s="45">
        <v>419</v>
      </c>
      <c r="C93" s="45"/>
      <c r="D93" s="88">
        <v>341027200</v>
      </c>
      <c r="E93" s="88">
        <v>239749773</v>
      </c>
      <c r="F93" s="127"/>
    </row>
    <row r="94" spans="1:6" ht="19.5" customHeight="1">
      <c r="A94" s="50" t="s">
        <v>138</v>
      </c>
      <c r="B94" s="45">
        <v>420</v>
      </c>
      <c r="C94" s="45"/>
      <c r="D94" s="88">
        <v>6138489608</v>
      </c>
      <c r="E94" s="88">
        <v>4315495917</v>
      </c>
      <c r="F94" s="127"/>
    </row>
    <row r="95" spans="1:6" ht="19.5" customHeight="1">
      <c r="A95" s="49" t="s">
        <v>139</v>
      </c>
      <c r="B95" s="43">
        <v>440</v>
      </c>
      <c r="C95" s="45"/>
      <c r="D95" s="44">
        <f>D59+D84</f>
        <v>34152708296</v>
      </c>
      <c r="E95" s="100">
        <f>E59+E84</f>
        <v>32416517986</v>
      </c>
    </row>
    <row r="96" spans="1:6" ht="19.5" customHeight="1">
      <c r="D96" s="40">
        <f>+D57-D95</f>
        <v>0</v>
      </c>
      <c r="E96" s="40">
        <f>+E57-E95</f>
        <v>0</v>
      </c>
    </row>
    <row r="97" spans="1:5" ht="19.5" customHeight="1"/>
    <row r="98" spans="1:5" ht="15">
      <c r="A98" s="117" t="s">
        <v>140</v>
      </c>
      <c r="B98" s="117"/>
      <c r="C98" s="117"/>
      <c r="D98" s="117"/>
      <c r="E98" s="117"/>
    </row>
    <row r="99" spans="1:5" ht="30">
      <c r="A99" s="43" t="s">
        <v>2</v>
      </c>
      <c r="B99" s="43" t="s">
        <v>4</v>
      </c>
      <c r="C99" s="43" t="s">
        <v>3</v>
      </c>
      <c r="D99" s="44" t="s">
        <v>141</v>
      </c>
      <c r="E99" s="44" t="s">
        <v>142</v>
      </c>
    </row>
    <row r="100" spans="1:5" ht="22.5" customHeight="1">
      <c r="A100" s="45">
        <v>1</v>
      </c>
      <c r="B100" s="45">
        <v>2</v>
      </c>
      <c r="C100" s="45">
        <v>3</v>
      </c>
      <c r="D100" s="47">
        <v>4</v>
      </c>
      <c r="E100" s="47">
        <v>5</v>
      </c>
    </row>
    <row r="101" spans="1:5">
      <c r="A101" s="50" t="s">
        <v>143</v>
      </c>
      <c r="B101" s="45" t="s">
        <v>144</v>
      </c>
      <c r="C101" s="45">
        <v>1</v>
      </c>
      <c r="D101" s="47"/>
      <c r="E101" s="47"/>
    </row>
    <row r="102" spans="1:5">
      <c r="A102" s="50" t="s">
        <v>145</v>
      </c>
      <c r="B102" s="45"/>
      <c r="C102" s="45">
        <v>2</v>
      </c>
      <c r="D102" s="47"/>
      <c r="E102" s="47"/>
    </row>
    <row r="103" spans="1:5" ht="19.5" customHeight="1">
      <c r="A103" s="50" t="s">
        <v>146</v>
      </c>
      <c r="B103" s="45"/>
      <c r="C103" s="45">
        <v>3</v>
      </c>
      <c r="D103" s="47"/>
      <c r="E103" s="47"/>
    </row>
    <row r="104" spans="1:5" ht="19.5" customHeight="1">
      <c r="A104" s="50" t="s">
        <v>147</v>
      </c>
      <c r="B104" s="45"/>
      <c r="C104" s="45">
        <v>4</v>
      </c>
      <c r="D104" s="47"/>
      <c r="E104" s="47"/>
    </row>
    <row r="105" spans="1:5" ht="19.5" customHeight="1">
      <c r="A105" s="50" t="s">
        <v>148</v>
      </c>
      <c r="B105" s="45"/>
      <c r="C105" s="45">
        <v>5</v>
      </c>
      <c r="D105" s="47"/>
      <c r="E105" s="47"/>
    </row>
    <row r="106" spans="1:5" ht="19.5" customHeight="1">
      <c r="A106" s="50" t="s">
        <v>149</v>
      </c>
      <c r="B106" s="45"/>
      <c r="C106" s="45">
        <v>6</v>
      </c>
      <c r="D106" s="47">
        <f>SUM(D107:D116)</f>
        <v>0</v>
      </c>
      <c r="E106" s="47">
        <f>SUM(E107:E116)</f>
        <v>0</v>
      </c>
    </row>
    <row r="107" spans="1:5" ht="19.5" customHeight="1">
      <c r="A107" s="50" t="s">
        <v>150</v>
      </c>
      <c r="B107" s="45"/>
      <c r="C107" s="45"/>
      <c r="D107" s="47"/>
      <c r="E107" s="47"/>
    </row>
    <row r="108" spans="1:5" ht="19.5" customHeight="1">
      <c r="A108" s="53" t="s">
        <v>151</v>
      </c>
      <c r="B108" s="45"/>
      <c r="C108" s="45">
        <v>7</v>
      </c>
      <c r="D108" s="54"/>
      <c r="E108" s="54"/>
    </row>
    <row r="109" spans="1:5" ht="19.5" customHeight="1">
      <c r="A109" s="53" t="s">
        <v>152</v>
      </c>
      <c r="B109" s="45"/>
      <c r="C109" s="45">
        <v>8</v>
      </c>
      <c r="D109" s="54"/>
      <c r="E109" s="54"/>
    </row>
    <row r="110" spans="1:5" ht="18.75" customHeight="1">
      <c r="A110" s="53" t="s">
        <v>153</v>
      </c>
      <c r="B110" s="45"/>
      <c r="C110" s="45">
        <v>9</v>
      </c>
      <c r="D110" s="54"/>
      <c r="E110" s="54"/>
    </row>
    <row r="111" spans="1:5" ht="18.75" customHeight="1">
      <c r="A111" s="53" t="s">
        <v>154</v>
      </c>
      <c r="B111" s="45"/>
      <c r="C111" s="45">
        <v>10</v>
      </c>
      <c r="D111" s="54"/>
      <c r="E111" s="54"/>
    </row>
    <row r="112" spans="1:5" ht="18.75" customHeight="1">
      <c r="A112" s="53" t="s">
        <v>155</v>
      </c>
      <c r="B112" s="45"/>
      <c r="C112" s="45">
        <v>11</v>
      </c>
      <c r="D112" s="54"/>
      <c r="E112" s="54"/>
    </row>
    <row r="113" spans="1:5" ht="18.75" customHeight="1">
      <c r="A113" s="53" t="s">
        <v>156</v>
      </c>
      <c r="B113" s="45"/>
      <c r="C113" s="45">
        <v>12</v>
      </c>
      <c r="D113" s="54"/>
      <c r="E113" s="54"/>
    </row>
    <row r="114" spans="1:5" ht="18.75" customHeight="1">
      <c r="A114" s="53" t="s">
        <v>157</v>
      </c>
      <c r="B114" s="45"/>
      <c r="C114" s="45">
        <v>13</v>
      </c>
      <c r="D114" s="54"/>
      <c r="E114" s="54"/>
    </row>
    <row r="115" spans="1:5" ht="18.75" customHeight="1">
      <c r="A115" s="53" t="s">
        <v>158</v>
      </c>
      <c r="B115" s="45"/>
      <c r="C115" s="45">
        <v>14</v>
      </c>
      <c r="D115" s="54"/>
      <c r="E115" s="54"/>
    </row>
    <row r="116" spans="1:5" ht="18.75" customHeight="1">
      <c r="A116" s="53" t="s">
        <v>159</v>
      </c>
      <c r="B116" s="45"/>
      <c r="C116" s="45">
        <v>15</v>
      </c>
      <c r="D116" s="54"/>
      <c r="E116" s="54"/>
    </row>
    <row r="117" spans="1:5" ht="30.75" customHeight="1">
      <c r="A117" s="50" t="s">
        <v>160</v>
      </c>
      <c r="B117" s="45"/>
      <c r="C117" s="45">
        <v>20</v>
      </c>
      <c r="D117" s="47"/>
      <c r="E117" s="47"/>
    </row>
    <row r="118" spans="1:5" ht="18.75" customHeight="1">
      <c r="A118" s="50" t="s">
        <v>161</v>
      </c>
      <c r="B118" s="45" t="s">
        <v>162</v>
      </c>
      <c r="C118" s="45">
        <v>30</v>
      </c>
      <c r="D118" s="47">
        <f>SUM(D119:D120)</f>
        <v>0</v>
      </c>
      <c r="E118" s="47">
        <f>SUM(E119:E120)</f>
        <v>0</v>
      </c>
    </row>
    <row r="119" spans="1:5" ht="28.5" customHeight="1">
      <c r="A119" s="53" t="s">
        <v>163</v>
      </c>
      <c r="B119" s="45"/>
      <c r="C119" s="45">
        <v>31</v>
      </c>
      <c r="D119" s="54"/>
      <c r="E119" s="54"/>
    </row>
    <row r="120" spans="1:5" ht="19.5" customHeight="1">
      <c r="A120" s="53" t="s">
        <v>164</v>
      </c>
      <c r="B120" s="45"/>
      <c r="C120" s="45">
        <v>32</v>
      </c>
      <c r="D120" s="54"/>
      <c r="E120" s="54"/>
    </row>
    <row r="121" spans="1:5" ht="18.75" customHeight="1">
      <c r="A121" s="50" t="s">
        <v>165</v>
      </c>
      <c r="B121" s="45" t="s">
        <v>166</v>
      </c>
      <c r="C121" s="45">
        <v>40</v>
      </c>
      <c r="D121" s="47">
        <f>SUM(D122:D123)</f>
        <v>0</v>
      </c>
      <c r="E121" s="47">
        <f>SUM(E122:E123)</f>
        <v>0</v>
      </c>
    </row>
    <row r="122" spans="1:5" ht="18.75" customHeight="1">
      <c r="A122" s="53" t="s">
        <v>167</v>
      </c>
      <c r="B122" s="45"/>
      <c r="C122" s="45">
        <v>41</v>
      </c>
      <c r="D122" s="54"/>
      <c r="E122" s="54"/>
    </row>
    <row r="123" spans="1:5" ht="19.5" customHeight="1">
      <c r="A123" s="53" t="s">
        <v>168</v>
      </c>
      <c r="B123" s="45"/>
      <c r="C123" s="45">
        <v>42</v>
      </c>
      <c r="D123" s="54"/>
      <c r="E123" s="54"/>
    </row>
    <row r="124" spans="1:5" ht="18.75" customHeight="1">
      <c r="A124" s="50" t="s">
        <v>169</v>
      </c>
      <c r="B124" s="45" t="s">
        <v>170</v>
      </c>
      <c r="C124" s="45">
        <v>50</v>
      </c>
      <c r="D124" s="47"/>
      <c r="E124" s="47"/>
    </row>
    <row r="125" spans="1:5" ht="18.75" customHeight="1">
      <c r="A125" s="50" t="s">
        <v>171</v>
      </c>
      <c r="B125" s="45" t="s">
        <v>172</v>
      </c>
      <c r="C125" s="45">
        <v>51</v>
      </c>
      <c r="D125" s="47"/>
      <c r="E125" s="47"/>
    </row>
    <row r="126" spans="1:5" ht="19.5" customHeight="1"/>
    <row r="127" spans="1:5" ht="19.5" customHeight="1">
      <c r="C127" s="108" t="s">
        <v>1055</v>
      </c>
      <c r="D127" s="108"/>
      <c r="E127" s="108"/>
    </row>
    <row r="128" spans="1:5" s="52" customFormat="1" ht="17.25" customHeight="1">
      <c r="A128" s="55" t="s">
        <v>1013</v>
      </c>
      <c r="C128" s="114" t="s">
        <v>1051</v>
      </c>
      <c r="D128" s="114"/>
      <c r="E128" s="114"/>
    </row>
    <row r="129" spans="1:5" s="57" customFormat="1">
      <c r="A129" s="56" t="s">
        <v>28</v>
      </c>
      <c r="C129" s="108" t="s">
        <v>29</v>
      </c>
      <c r="D129" s="108"/>
      <c r="E129" s="108"/>
    </row>
    <row r="135" spans="1:5" ht="15">
      <c r="A135" s="36" t="s">
        <v>1041</v>
      </c>
      <c r="C135" s="114" t="s">
        <v>30</v>
      </c>
      <c r="D135" s="114"/>
      <c r="E135" s="114"/>
    </row>
  </sheetData>
  <mergeCells count="8">
    <mergeCell ref="C135:E135"/>
    <mergeCell ref="D1:E1"/>
    <mergeCell ref="A2:E2"/>
    <mergeCell ref="A3:E3"/>
    <mergeCell ref="C129:E129"/>
    <mergeCell ref="A98:E98"/>
    <mergeCell ref="C127:E127"/>
    <mergeCell ref="C128:E128"/>
  </mergeCells>
  <dataValidations count="16">
    <dataValidation type="textLength" errorStyle="information" allowBlank="1" showInputMessage="1" showErrorMessage="1" error="XLBVal:6=10000000000_x000d__x000a_" sqref="E14">
      <formula1>0</formula1>
      <formula2>300</formula2>
    </dataValidation>
    <dataValidation type="textLength" errorStyle="information" allowBlank="1" showInputMessage="1" showErrorMessage="1" error="XLBVal:6=3000000_x000d__x000a_" sqref="D66:E66">
      <formula1>0</formula1>
      <formula2>300</formula2>
    </dataValidation>
    <dataValidation type="textLength" errorStyle="information" allowBlank="1" showInputMessage="1" showErrorMessage="1" error="XLBVal:6=9750000000_x000d__x000a_" sqref="D11">
      <formula1>0</formula1>
      <formula2>300</formula2>
    </dataValidation>
    <dataValidation type="textLength" errorStyle="information" allowBlank="1" showInputMessage="1" showErrorMessage="1" error="XLBVal:6=32671000_x000d__x000a_" sqref="D21:E21">
      <formula1>0</formula1>
      <formula2>300</formula2>
    </dataValidation>
    <dataValidation type="textLength" errorStyle="information" allowBlank="1" showInputMessage="1" showErrorMessage="1" error="XLBVal:6=-40329000_x000d__x000a_" sqref="E94">
      <formula1>0</formula1>
      <formula2>300</formula2>
    </dataValidation>
    <dataValidation type="textLength" errorStyle="information" allowBlank="1" showInputMessage="1" showErrorMessage="1" error="XLBVal:6=5000000000_x000d__x000a_" sqref="D12:E12 E11">
      <formula1>0</formula1>
      <formula2>300</formula2>
    </dataValidation>
    <dataValidation type="textLength" errorStyle="information" allowBlank="1" showInputMessage="1" showErrorMessage="1" error="XLBVal:6=100000000_x000d__x000a_" sqref="E39">
      <formula1>0</formula1>
      <formula2>300</formula2>
    </dataValidation>
    <dataValidation type="textLength" errorStyle="information" allowBlank="1" showInputMessage="1" showErrorMessage="1" error="XLBVal:6=150000000_x000d__x000a_" sqref="E45">
      <formula1>0</formula1>
      <formula2>300</formula2>
    </dataValidation>
    <dataValidation type="textLength" errorStyle="information" allowBlank="1" showInputMessage="1" showErrorMessage="1" error="XLBVal:6=70000000_x000d__x000a_" sqref="E65">
      <formula1>0</formula1>
      <formula2>300</formula2>
    </dataValidation>
    <dataValidation type="textLength" errorStyle="information" allowBlank="1" showInputMessage="1" showErrorMessage="1" error="XLBVal:6=25000000000_x000d__x000a_" sqref="E85">
      <formula1>0</formula1>
      <formula2>300</formula2>
    </dataValidation>
    <dataValidation type="textLength" errorStyle="information" allowBlank="1" showInputMessage="1" showErrorMessage="1" error="XLBVal:2=0_x000d__x000a_" sqref="D15:E15 D61:D63 D67:D83 D17:E20 D32:E36 D85:D93 D41:D42 E86:E93 D39 D54:E56 D50:D51 D45:D47 E49:E52 D22:E29 E67:E72 E74:E83 E42:E43 E46:E47 E61:E64 E40">
      <formula1>0</formula1>
      <formula2>300</formula2>
    </dataValidation>
    <dataValidation type="textLength" errorStyle="information" allowBlank="1" showInputMessage="1" showErrorMessage="1" error="XLBVal:6=310819167_x000d__x000a_" sqref="D65">
      <formula1>0</formula1>
      <formula2>300</formula2>
    </dataValidation>
    <dataValidation type="textLength" errorStyle="information" allowBlank="1" showInputMessage="1" showErrorMessage="1" error="XLBVal:6=77735000_x000d__x000a_" sqref="D64">
      <formula1>0</formula1>
      <formula2>300</formula2>
    </dataValidation>
    <dataValidation type="textLength" errorStyle="information" allowBlank="1" showInputMessage="1" showErrorMessage="1" error="XLBVal:6=20000000000_x000d__x000a_" sqref="E13">
      <formula1>0</formula1>
      <formula2>300</formula2>
    </dataValidation>
    <dataValidation type="textLength" errorStyle="information" allowBlank="1" showInputMessage="1" showErrorMessage="1" error="XLBVal:6=0_x000d__x000a_" sqref="D94">
      <formula1>0</formula1>
      <formula2>300</formula2>
    </dataValidation>
    <dataValidation type="textLength" errorStyle="information" allowBlank="1" showInputMessage="1" showErrorMessage="1" error="XLBVal:6=-363046916_x000d__x000a_" sqref="D4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M61"/>
  <sheetViews>
    <sheetView workbookViewId="0">
      <selection activeCell="D15" sqref="D15"/>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9"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9"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9"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9"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9"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9"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9"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9"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9"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9"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9"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9"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9"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9"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9"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9"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9"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9"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9"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9"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9"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9"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9"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9"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20" t="s">
        <v>1049</v>
      </c>
      <c r="B1" s="120"/>
      <c r="C1" s="1"/>
    </row>
    <row r="2" spans="1:10" s="2" customFormat="1" ht="31.5">
      <c r="A2" s="3" t="s">
        <v>931</v>
      </c>
      <c r="B2" s="4"/>
    </row>
    <row r="3" spans="1:10" s="2" customFormat="1">
      <c r="A3" s="3" t="s">
        <v>932</v>
      </c>
      <c r="B3" s="5"/>
    </row>
    <row r="4" spans="1:10" s="2" customFormat="1">
      <c r="A4" s="6"/>
      <c r="B4" s="4"/>
    </row>
    <row r="5" spans="1:10" s="2" customFormat="1" ht="18.75">
      <c r="A5" s="121" t="s">
        <v>933</v>
      </c>
      <c r="B5" s="121"/>
      <c r="C5" s="121"/>
      <c r="D5" s="121"/>
      <c r="E5" s="121"/>
    </row>
    <row r="6" spans="1:10" s="2" customFormat="1">
      <c r="A6" s="122" t="s">
        <v>934</v>
      </c>
      <c r="B6" s="122"/>
      <c r="C6" s="122"/>
      <c r="D6" s="122"/>
      <c r="E6" s="122"/>
    </row>
    <row r="7" spans="1:10" s="2" customFormat="1">
      <c r="A7" s="123" t="s">
        <v>1059</v>
      </c>
      <c r="B7" s="123"/>
      <c r="C7" s="123"/>
      <c r="D7" s="123"/>
      <c r="E7" s="123"/>
    </row>
    <row r="8" spans="1:10" s="2" customFormat="1">
      <c r="A8" s="7"/>
      <c r="B8" s="4"/>
    </row>
    <row r="9" spans="1:10" s="2" customFormat="1" ht="27.75" customHeight="1">
      <c r="A9" s="8" t="s">
        <v>2</v>
      </c>
      <c r="B9" s="9" t="s">
        <v>3</v>
      </c>
      <c r="C9" s="8" t="s">
        <v>4</v>
      </c>
      <c r="D9" s="112" t="s">
        <v>1056</v>
      </c>
      <c r="E9" s="113"/>
      <c r="H9" s="112" t="s">
        <v>1052</v>
      </c>
      <c r="I9" s="113"/>
    </row>
    <row r="10" spans="1:10" s="2" customFormat="1" ht="27.75" customHeight="1">
      <c r="A10" s="8"/>
      <c r="B10" s="9"/>
      <c r="C10" s="8"/>
      <c r="D10" s="72" t="s">
        <v>141</v>
      </c>
      <c r="E10" s="72" t="s">
        <v>1044</v>
      </c>
      <c r="H10" s="72" t="s">
        <v>141</v>
      </c>
      <c r="I10" s="72" t="s">
        <v>1044</v>
      </c>
    </row>
    <row r="11" spans="1:10" s="2" customFormat="1" ht="27.75" customHeight="1">
      <c r="A11" s="10">
        <v>1</v>
      </c>
      <c r="B11" s="11">
        <v>2</v>
      </c>
      <c r="C11" s="10">
        <v>3</v>
      </c>
      <c r="D11" s="10">
        <v>4</v>
      </c>
      <c r="E11" s="10">
        <v>4</v>
      </c>
      <c r="H11" s="10">
        <v>4</v>
      </c>
      <c r="I11" s="10">
        <v>4</v>
      </c>
    </row>
    <row r="12" spans="1:10" s="2" customFormat="1" ht="27.75" customHeight="1">
      <c r="A12" s="12" t="s">
        <v>935</v>
      </c>
      <c r="B12" s="13">
        <v>1</v>
      </c>
      <c r="C12" s="10"/>
      <c r="D12" s="14"/>
      <c r="E12" s="14"/>
      <c r="H12" s="14"/>
      <c r="I12" s="14"/>
    </row>
    <row r="13" spans="1:10" s="4" customFormat="1" ht="27.75" customHeight="1">
      <c r="A13" s="15" t="s">
        <v>936</v>
      </c>
      <c r="B13" s="16" t="s">
        <v>937</v>
      </c>
      <c r="C13" s="11"/>
      <c r="D13" s="17">
        <v>1201402952</v>
      </c>
      <c r="E13" s="17">
        <v>736625985</v>
      </c>
      <c r="H13" s="17">
        <v>2547399464</v>
      </c>
      <c r="I13" s="17">
        <v>1634896918</v>
      </c>
      <c r="J13" s="128"/>
    </row>
    <row r="14" spans="1:10" s="4" customFormat="1" ht="27.75" customHeight="1">
      <c r="A14" s="15" t="s">
        <v>938</v>
      </c>
      <c r="B14" s="13" t="s">
        <v>939</v>
      </c>
      <c r="C14" s="11"/>
      <c r="D14" s="17"/>
      <c r="E14" s="17"/>
      <c r="H14" s="17"/>
      <c r="I14" s="17"/>
      <c r="J14" s="128"/>
    </row>
    <row r="15" spans="1:10" s="4" customFormat="1" ht="27.75" customHeight="1">
      <c r="A15" s="18" t="s">
        <v>940</v>
      </c>
      <c r="B15" s="13" t="s">
        <v>941</v>
      </c>
      <c r="C15" s="11"/>
      <c r="D15" s="19">
        <v>22436906</v>
      </c>
      <c r="E15" s="19">
        <v>67041153</v>
      </c>
      <c r="H15" s="19">
        <v>44873813</v>
      </c>
      <c r="I15" s="19">
        <v>159489263</v>
      </c>
      <c r="J15" s="128"/>
    </row>
    <row r="16" spans="1:10" s="4" customFormat="1" ht="27.75" customHeight="1">
      <c r="A16" s="18" t="s">
        <v>942</v>
      </c>
      <c r="B16" s="13" t="s">
        <v>943</v>
      </c>
      <c r="C16" s="11"/>
      <c r="D16" s="86">
        <v>0</v>
      </c>
      <c r="E16" s="86">
        <v>0</v>
      </c>
      <c r="H16" s="86"/>
      <c r="I16" s="86"/>
      <c r="J16" s="128"/>
    </row>
    <row r="17" spans="1:10" s="4" customFormat="1" ht="27.75" customHeight="1">
      <c r="A17" s="18" t="s">
        <v>944</v>
      </c>
      <c r="B17" s="13" t="s">
        <v>945</v>
      </c>
      <c r="C17" s="11"/>
      <c r="D17" s="86">
        <v>0</v>
      </c>
      <c r="E17" s="86">
        <v>0</v>
      </c>
      <c r="H17" s="86"/>
      <c r="I17" s="86"/>
      <c r="J17" s="128"/>
    </row>
    <row r="18" spans="1:10" s="4" customFormat="1" ht="27.75" customHeight="1">
      <c r="A18" s="18" t="s">
        <v>946</v>
      </c>
      <c r="B18" s="13" t="s">
        <v>947</v>
      </c>
      <c r="C18" s="11"/>
      <c r="D18" s="19">
        <v>-540335369</v>
      </c>
      <c r="E18" s="19">
        <v>-453926572</v>
      </c>
      <c r="H18" s="19">
        <v>-1047564596</v>
      </c>
      <c r="I18" s="19">
        <v>-888788048</v>
      </c>
      <c r="J18" s="128"/>
    </row>
    <row r="19" spans="1:10" s="4" customFormat="1" ht="27.75" customHeight="1">
      <c r="A19" s="18" t="s">
        <v>948</v>
      </c>
      <c r="B19" s="13" t="s">
        <v>949</v>
      </c>
      <c r="C19" s="11"/>
      <c r="D19" s="86">
        <v>0</v>
      </c>
      <c r="E19" s="86">
        <v>0</v>
      </c>
      <c r="H19" s="86"/>
      <c r="I19" s="86"/>
      <c r="J19" s="128"/>
    </row>
    <row r="20" spans="1:10" s="4" customFormat="1" ht="27.75" customHeight="1">
      <c r="A20" s="15" t="s">
        <v>950</v>
      </c>
      <c r="B20" s="20" t="s">
        <v>951</v>
      </c>
      <c r="C20" s="11"/>
      <c r="D20" s="17">
        <f>SUM(D13:D18)</f>
        <v>683504489</v>
      </c>
      <c r="E20" s="17">
        <v>349740566</v>
      </c>
      <c r="H20" s="17">
        <f>SUM(H13:H18)</f>
        <v>1544708681</v>
      </c>
      <c r="I20" s="17">
        <f>SUM(I13:I18)</f>
        <v>905598133</v>
      </c>
      <c r="J20" s="128"/>
    </row>
    <row r="21" spans="1:10" s="4" customFormat="1" ht="27.75" customHeight="1">
      <c r="A21" s="18" t="s">
        <v>952</v>
      </c>
      <c r="B21" s="13" t="s">
        <v>953</v>
      </c>
      <c r="C21" s="11"/>
      <c r="D21" s="19">
        <v>8825895</v>
      </c>
      <c r="E21" s="19">
        <v>-21883916</v>
      </c>
      <c r="H21" s="19">
        <v>4784725</v>
      </c>
      <c r="I21" s="19">
        <v>-701274587</v>
      </c>
      <c r="J21" s="128"/>
    </row>
    <row r="22" spans="1:10" s="4" customFormat="1" ht="27.75" customHeight="1">
      <c r="A22" s="18" t="s">
        <v>954</v>
      </c>
      <c r="B22" s="13" t="s">
        <v>955</v>
      </c>
      <c r="C22" s="11"/>
      <c r="D22" s="19">
        <v>0</v>
      </c>
      <c r="E22" s="19">
        <v>0</v>
      </c>
      <c r="H22" s="19">
        <v>0</v>
      </c>
      <c r="I22" s="19">
        <v>0</v>
      </c>
      <c r="J22" s="128"/>
    </row>
    <row r="23" spans="1:10" s="4" customFormat="1" ht="27.75" customHeight="1">
      <c r="A23" s="18" t="s">
        <v>956</v>
      </c>
      <c r="B23" s="13" t="s">
        <v>957</v>
      </c>
      <c r="C23" s="11"/>
      <c r="D23" s="19">
        <v>149228155</v>
      </c>
      <c r="E23" s="19">
        <v>228943962</v>
      </c>
      <c r="H23" s="19">
        <v>-315953147</v>
      </c>
      <c r="I23" s="19">
        <v>-190179073</v>
      </c>
      <c r="J23" s="128"/>
    </row>
    <row r="24" spans="1:10" s="4" customFormat="1" ht="27.75" customHeight="1">
      <c r="A24" s="18" t="s">
        <v>958</v>
      </c>
      <c r="B24" s="13" t="s">
        <v>959</v>
      </c>
      <c r="C24" s="11"/>
      <c r="D24" s="21">
        <v>-63788043</v>
      </c>
      <c r="E24" s="21">
        <v>-11610518</v>
      </c>
      <c r="H24" s="21">
        <v>-52791449</v>
      </c>
      <c r="I24" s="21">
        <v>17183948</v>
      </c>
      <c r="J24" s="128"/>
    </row>
    <row r="25" spans="1:10" s="4" customFormat="1" ht="27.75" customHeight="1">
      <c r="A25" s="18" t="s">
        <v>960</v>
      </c>
      <c r="B25" s="13" t="s">
        <v>961</v>
      </c>
      <c r="C25" s="11"/>
      <c r="D25" s="19">
        <v>0</v>
      </c>
      <c r="E25" s="19">
        <v>0</v>
      </c>
      <c r="H25" s="19">
        <v>0</v>
      </c>
      <c r="I25" s="19">
        <v>0</v>
      </c>
      <c r="J25" s="128"/>
    </row>
    <row r="26" spans="1:10" s="4" customFormat="1" ht="27.75" customHeight="1">
      <c r="A26" s="18" t="s">
        <v>962</v>
      </c>
      <c r="B26" s="13" t="s">
        <v>963</v>
      </c>
      <c r="C26" s="11"/>
      <c r="D26" s="19">
        <v>-123912802</v>
      </c>
      <c r="E26" s="19">
        <v>-86672421</v>
      </c>
      <c r="H26" s="19">
        <v>-408327158</v>
      </c>
      <c r="I26" s="19">
        <v>-296308530</v>
      </c>
      <c r="J26" s="128"/>
    </row>
    <row r="27" spans="1:10" s="4" customFormat="1" ht="27.75" customHeight="1">
      <c r="A27" s="18" t="s">
        <v>964</v>
      </c>
      <c r="B27" s="13" t="s">
        <v>965</v>
      </c>
      <c r="C27" s="11"/>
      <c r="D27" s="19">
        <v>0</v>
      </c>
      <c r="E27" s="19">
        <v>0</v>
      </c>
      <c r="H27" s="19"/>
      <c r="I27" s="19"/>
      <c r="J27" s="128"/>
    </row>
    <row r="28" spans="1:10" s="58" customFormat="1" ht="27.75" customHeight="1">
      <c r="A28" s="18" t="s">
        <v>966</v>
      </c>
      <c r="B28" s="13" t="s">
        <v>967</v>
      </c>
      <c r="C28" s="9"/>
      <c r="D28" s="19">
        <v>0</v>
      </c>
      <c r="E28" s="19">
        <v>0</v>
      </c>
      <c r="H28" s="19"/>
      <c r="I28" s="19"/>
      <c r="J28" s="128"/>
    </row>
    <row r="29" spans="1:10" s="4" customFormat="1" ht="27.75" customHeight="1">
      <c r="A29" s="15" t="s">
        <v>968</v>
      </c>
      <c r="B29" s="16" t="s">
        <v>969</v>
      </c>
      <c r="C29" s="11"/>
      <c r="D29" s="17">
        <f>SUM(D20:D28)</f>
        <v>653857694</v>
      </c>
      <c r="E29" s="17">
        <v>458517673</v>
      </c>
      <c r="H29" s="17">
        <f>SUM(H20:H28)</f>
        <v>772421652</v>
      </c>
      <c r="I29" s="17">
        <f>SUM(I20:I28)</f>
        <v>-264980109</v>
      </c>
      <c r="J29" s="128"/>
    </row>
    <row r="30" spans="1:10" s="4" customFormat="1" ht="27.75" customHeight="1">
      <c r="A30" s="12" t="s">
        <v>970</v>
      </c>
      <c r="B30" s="16" t="s">
        <v>971</v>
      </c>
      <c r="C30" s="11"/>
      <c r="D30" s="19"/>
      <c r="E30" s="19"/>
      <c r="H30" s="19"/>
      <c r="I30" s="19"/>
      <c r="J30" s="128"/>
    </row>
    <row r="31" spans="1:10" s="4" customFormat="1" ht="27.75" customHeight="1">
      <c r="A31" s="18" t="s">
        <v>972</v>
      </c>
      <c r="B31" s="13" t="s">
        <v>973</v>
      </c>
      <c r="C31" s="11"/>
      <c r="D31" s="19">
        <v>0</v>
      </c>
      <c r="E31" s="19">
        <v>0</v>
      </c>
      <c r="H31" s="19"/>
      <c r="I31" s="19"/>
      <c r="J31" s="128"/>
    </row>
    <row r="32" spans="1:10" s="4" customFormat="1" ht="27.75" customHeight="1">
      <c r="A32" s="18" t="s">
        <v>974</v>
      </c>
      <c r="B32" s="13" t="s">
        <v>975</v>
      </c>
      <c r="C32" s="11"/>
      <c r="D32" s="19">
        <v>0</v>
      </c>
      <c r="E32" s="19">
        <v>0</v>
      </c>
      <c r="H32" s="19"/>
      <c r="I32" s="19"/>
      <c r="J32" s="128"/>
    </row>
    <row r="33" spans="1:10" s="4" customFormat="1" ht="27.75" customHeight="1">
      <c r="A33" s="18" t="s">
        <v>976</v>
      </c>
      <c r="B33" s="13" t="s">
        <v>977</v>
      </c>
      <c r="C33" s="11"/>
      <c r="D33" s="19">
        <v>0</v>
      </c>
      <c r="E33" s="19">
        <v>0</v>
      </c>
      <c r="H33" s="19"/>
      <c r="I33" s="19"/>
      <c r="J33" s="128"/>
    </row>
    <row r="34" spans="1:10" s="4" customFormat="1" ht="27.75" customHeight="1">
      <c r="A34" s="18" t="s">
        <v>978</v>
      </c>
      <c r="B34" s="13" t="s">
        <v>979</v>
      </c>
      <c r="C34" s="11"/>
      <c r="D34" s="19">
        <v>0</v>
      </c>
      <c r="E34" s="19">
        <v>0</v>
      </c>
      <c r="H34" s="19"/>
      <c r="I34" s="19"/>
      <c r="J34" s="128"/>
    </row>
    <row r="35" spans="1:10" s="4" customFormat="1" ht="27.75" customHeight="1">
      <c r="A35" s="18" t="s">
        <v>980</v>
      </c>
      <c r="B35" s="13" t="s">
        <v>981</v>
      </c>
      <c r="C35" s="11"/>
      <c r="D35" s="19">
        <v>-2000000000</v>
      </c>
      <c r="E35" s="19">
        <v>-500000000</v>
      </c>
      <c r="H35" s="19">
        <v>-2000000000</v>
      </c>
      <c r="I35" s="19">
        <v>-1500000000</v>
      </c>
      <c r="J35" s="128"/>
    </row>
    <row r="36" spans="1:10" s="4" customFormat="1" ht="27.75" customHeight="1">
      <c r="A36" s="18" t="s">
        <v>982</v>
      </c>
      <c r="B36" s="13" t="s">
        <v>983</v>
      </c>
      <c r="C36" s="11"/>
      <c r="D36" s="19">
        <v>0</v>
      </c>
      <c r="E36" s="19">
        <v>0</v>
      </c>
      <c r="H36" s="19">
        <v>0</v>
      </c>
      <c r="I36" s="19">
        <v>0</v>
      </c>
      <c r="J36" s="128"/>
    </row>
    <row r="37" spans="1:10" s="58" customFormat="1" ht="27.75" customHeight="1">
      <c r="A37" s="85" t="s">
        <v>1050</v>
      </c>
      <c r="B37" s="13" t="s">
        <v>984</v>
      </c>
      <c r="C37" s="9"/>
      <c r="D37" s="19">
        <v>110864583</v>
      </c>
      <c r="E37" s="19">
        <v>67930556</v>
      </c>
      <c r="H37" s="19">
        <v>871281249</v>
      </c>
      <c r="I37" s="19">
        <v>726958334</v>
      </c>
      <c r="J37" s="128"/>
    </row>
    <row r="38" spans="1:10" s="4" customFormat="1" ht="27.75" customHeight="1">
      <c r="A38" s="15" t="s">
        <v>985</v>
      </c>
      <c r="B38" s="20" t="s">
        <v>986</v>
      </c>
      <c r="C38" s="11"/>
      <c r="D38" s="17">
        <f>SUM(D31:D37)</f>
        <v>-1889135417</v>
      </c>
      <c r="E38" s="19">
        <v>-432069444</v>
      </c>
      <c r="F38" s="58"/>
      <c r="G38" s="58"/>
      <c r="H38" s="17">
        <f>SUM(H31:H37)</f>
        <v>-1128718751</v>
      </c>
      <c r="I38" s="17">
        <f>SUM(I31:I37)</f>
        <v>-773041666</v>
      </c>
      <c r="J38" s="128"/>
    </row>
    <row r="39" spans="1:10" s="4" customFormat="1" ht="27.75" customHeight="1">
      <c r="A39" s="12" t="s">
        <v>987</v>
      </c>
      <c r="B39" s="13" t="s">
        <v>988</v>
      </c>
      <c r="C39" s="11"/>
      <c r="D39" s="19">
        <v>0</v>
      </c>
      <c r="E39" s="19">
        <v>0</v>
      </c>
      <c r="H39" s="19"/>
      <c r="I39" s="19"/>
      <c r="J39" s="128"/>
    </row>
    <row r="40" spans="1:10" s="58" customFormat="1" ht="27.75" customHeight="1">
      <c r="A40" s="18" t="s">
        <v>989</v>
      </c>
      <c r="B40" s="13" t="s">
        <v>990</v>
      </c>
      <c r="C40" s="9"/>
      <c r="D40" s="19">
        <v>0</v>
      </c>
      <c r="E40" s="19">
        <v>0</v>
      </c>
      <c r="H40" s="19"/>
      <c r="I40" s="19"/>
      <c r="J40" s="128"/>
    </row>
    <row r="41" spans="1:10" s="58" customFormat="1" ht="27.75" customHeight="1">
      <c r="A41" s="18" t="s">
        <v>991</v>
      </c>
      <c r="B41" s="13" t="s">
        <v>992</v>
      </c>
      <c r="C41" s="9"/>
      <c r="D41" s="19">
        <v>0</v>
      </c>
      <c r="E41" s="19">
        <v>0</v>
      </c>
      <c r="H41" s="19"/>
      <c r="I41" s="19"/>
      <c r="J41" s="128"/>
    </row>
    <row r="42" spans="1:10" s="58" customFormat="1" ht="27.75" customHeight="1">
      <c r="A42" s="18" t="s">
        <v>993</v>
      </c>
      <c r="B42" s="13" t="s">
        <v>994</v>
      </c>
      <c r="C42" s="9"/>
      <c r="D42" s="19">
        <v>0</v>
      </c>
      <c r="E42" s="19">
        <v>0</v>
      </c>
      <c r="H42" s="19"/>
      <c r="I42" s="19"/>
      <c r="J42" s="128"/>
    </row>
    <row r="43" spans="1:10" s="58" customFormat="1" ht="27.75" customHeight="1">
      <c r="A43" s="18" t="s">
        <v>995</v>
      </c>
      <c r="B43" s="13" t="s">
        <v>996</v>
      </c>
      <c r="C43" s="9"/>
      <c r="D43" s="19">
        <v>0</v>
      </c>
      <c r="E43" s="19">
        <v>0</v>
      </c>
      <c r="H43" s="19"/>
      <c r="I43" s="19"/>
      <c r="J43" s="128"/>
    </row>
    <row r="44" spans="1:10" s="58" customFormat="1" ht="27.75" customHeight="1">
      <c r="A44" s="18" t="s">
        <v>997</v>
      </c>
      <c r="B44" s="13" t="s">
        <v>998</v>
      </c>
      <c r="C44" s="9"/>
      <c r="D44" s="19">
        <v>0</v>
      </c>
      <c r="E44" s="19">
        <v>0</v>
      </c>
      <c r="H44" s="19"/>
      <c r="I44" s="19"/>
      <c r="J44" s="128"/>
    </row>
    <row r="45" spans="1:10" s="58" customFormat="1" ht="27.75" customHeight="1">
      <c r="A45" s="18" t="s">
        <v>999</v>
      </c>
      <c r="B45" s="13" t="s">
        <v>1000</v>
      </c>
      <c r="C45" s="9"/>
      <c r="D45" s="19">
        <v>0</v>
      </c>
      <c r="E45" s="19">
        <v>0</v>
      </c>
      <c r="H45" s="19"/>
      <c r="I45" s="19"/>
      <c r="J45" s="128"/>
    </row>
    <row r="46" spans="1:10" s="58" customFormat="1" ht="27.75" customHeight="1">
      <c r="A46" s="22" t="s">
        <v>1001</v>
      </c>
      <c r="B46" s="23" t="s">
        <v>1002</v>
      </c>
      <c r="C46" s="9"/>
      <c r="D46" s="19">
        <v>0</v>
      </c>
      <c r="E46" s="19">
        <v>0</v>
      </c>
      <c r="H46" s="19"/>
      <c r="I46" s="19"/>
      <c r="J46" s="128"/>
    </row>
    <row r="47" spans="1:10" s="58" customFormat="1" ht="27.75" customHeight="1">
      <c r="A47" s="15" t="s">
        <v>1003</v>
      </c>
      <c r="B47" s="16" t="s">
        <v>1004</v>
      </c>
      <c r="C47" s="9"/>
      <c r="D47" s="19">
        <v>0</v>
      </c>
      <c r="E47" s="19">
        <v>0</v>
      </c>
      <c r="H47" s="19"/>
      <c r="I47" s="19"/>
      <c r="J47" s="128"/>
    </row>
    <row r="48" spans="1:10" s="58" customFormat="1" ht="27.75" customHeight="1">
      <c r="A48" s="12" t="s">
        <v>1005</v>
      </c>
      <c r="B48" s="16" t="s">
        <v>1006</v>
      </c>
      <c r="C48" s="9"/>
      <c r="D48" s="19">
        <f>D29+D38+D47</f>
        <v>-1235277723</v>
      </c>
      <c r="E48" s="19">
        <v>26448229</v>
      </c>
      <c r="H48" s="19">
        <f>H29+H38+H47</f>
        <v>-356297099</v>
      </c>
      <c r="I48" s="19">
        <f>I29+I38+I47</f>
        <v>-1038021775</v>
      </c>
      <c r="J48" s="128"/>
    </row>
    <row r="49" spans="1:195" s="58" customFormat="1" ht="27.75" customHeight="1">
      <c r="A49" s="12" t="s">
        <v>1007</v>
      </c>
      <c r="B49" s="16" t="s">
        <v>1008</v>
      </c>
      <c r="C49" s="9"/>
      <c r="D49" s="19">
        <v>3050598888</v>
      </c>
      <c r="E49" s="19">
        <v>1342204798</v>
      </c>
      <c r="H49" s="19">
        <v>2171618264</v>
      </c>
      <c r="I49" s="19">
        <v>2406674802</v>
      </c>
      <c r="J49" s="128"/>
    </row>
    <row r="50" spans="1:195" s="58" customFormat="1" ht="27.75" customHeight="1">
      <c r="A50" s="18" t="s">
        <v>1009</v>
      </c>
      <c r="B50" s="13" t="s">
        <v>1010</v>
      </c>
      <c r="C50" s="9"/>
      <c r="D50" s="19">
        <v>0</v>
      </c>
      <c r="E50" s="19">
        <v>0</v>
      </c>
      <c r="H50" s="19"/>
      <c r="I50" s="19"/>
      <c r="J50" s="128"/>
    </row>
    <row r="51" spans="1:195" s="58" customFormat="1" ht="27.75" customHeight="1">
      <c r="A51" s="12" t="s">
        <v>1011</v>
      </c>
      <c r="B51" s="16" t="s">
        <v>1012</v>
      </c>
      <c r="C51" s="9">
        <v>5.0999999999999996</v>
      </c>
      <c r="D51" s="17">
        <f>D48+D49+D50</f>
        <v>1815321165</v>
      </c>
      <c r="E51" s="17">
        <v>1368653027</v>
      </c>
      <c r="H51" s="17">
        <f>H48+H49+H50</f>
        <v>1815321165</v>
      </c>
      <c r="I51" s="17">
        <f>I48+I49+I50</f>
        <v>1368653027</v>
      </c>
      <c r="J51" s="128"/>
    </row>
    <row r="52" spans="1:195" s="58" customFormat="1">
      <c r="A52" s="24"/>
      <c r="B52" s="25"/>
      <c r="C52" s="26"/>
      <c r="D52" s="27"/>
      <c r="E52" s="27"/>
    </row>
    <row r="53" spans="1:195">
      <c r="A53" s="28"/>
      <c r="B53" s="28"/>
      <c r="C53" s="118" t="s">
        <v>1055</v>
      </c>
      <c r="D53" s="118"/>
      <c r="E53" s="11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62" t="s">
        <v>1013</v>
      </c>
      <c r="C54" s="124" t="s">
        <v>1051</v>
      </c>
      <c r="D54" s="124"/>
      <c r="E54" s="124"/>
    </row>
    <row r="55" spans="1:195" s="30" customFormat="1">
      <c r="A55" s="61" t="s">
        <v>28</v>
      </c>
      <c r="C55" s="118" t="s">
        <v>29</v>
      </c>
      <c r="D55" s="118"/>
      <c r="E55" s="118"/>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6" t="s">
        <v>1041</v>
      </c>
      <c r="B61" s="28"/>
      <c r="C61" s="119" t="s">
        <v>30</v>
      </c>
      <c r="D61" s="119"/>
      <c r="E61" s="11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H30:I51">
      <formula1>0</formula1>
      <formula2>300</formula2>
    </dataValidation>
    <dataValidation type="textLength" errorStyle="information" allowBlank="1" showInputMessage="1" showErrorMessage="1" error="XLBVal:6=607001392_x000d__x000a_" sqref="D22:E22 H22:I22">
      <formula1>0</formula1>
      <formula2>300</formula2>
    </dataValidation>
    <dataValidation type="textLength" errorStyle="information" allowBlank="1" showInputMessage="1" showErrorMessage="1" error="XLBVal:6=-737615533_x000d__x000a_" sqref="D14:E15 H14:I15">
      <formula1>0</formula1>
      <formula2>300</formula2>
    </dataValidation>
    <dataValidation type="textLength" errorStyle="information" allowBlank="1" showInputMessage="1" showErrorMessage="1" error="XLBVal:2=0_x000d__x000a_" sqref="D20:E21 H13:I13 D13:E13 H20:I21">
      <formula1>0</formula1>
      <formula2>300</formula2>
    </dataValidation>
  </dataValidations>
  <printOptions horizontalCentered="1"/>
  <pageMargins left="0.3" right="0.3" top="0.75" bottom="0.75" header="0.3" footer="0.3"/>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17"/>
  <sheetViews>
    <sheetView workbookViewId="0">
      <selection activeCell="I83" sqref="I83:I109"/>
    </sheetView>
  </sheetViews>
  <sheetFormatPr defaultRowHeight="15"/>
  <cols>
    <col min="1" max="1" width="9.140625" style="34"/>
    <col min="2" max="2" width="40" style="34" customWidth="1"/>
    <col min="3" max="3" width="42.28515625" style="34" hidden="1" customWidth="1"/>
    <col min="4" max="4" width="9.140625" style="34" customWidth="1"/>
    <col min="5" max="5" width="14.28515625" style="34" customWidth="1"/>
    <col min="6" max="6" width="17.7109375" style="34" customWidth="1"/>
    <col min="7" max="8" width="17.85546875" style="34" customWidth="1"/>
    <col min="9" max="9" width="17.7109375" style="34" customWidth="1"/>
    <col min="10" max="11" width="15.28515625" style="34" bestFit="1" customWidth="1"/>
    <col min="12" max="12" width="16.85546875" style="34" bestFit="1" customWidth="1"/>
    <col min="13" max="13" width="9.140625" style="34"/>
    <col min="14" max="14" width="16" style="34" customWidth="1"/>
    <col min="15" max="16384" width="9.140625" style="34"/>
  </cols>
  <sheetData>
    <row r="1" spans="1:14">
      <c r="C1" s="34" t="s">
        <v>929</v>
      </c>
      <c r="D1" s="34">
        <v>2017010</v>
      </c>
    </row>
    <row r="2" spans="1:14">
      <c r="C2" s="34" t="s">
        <v>930</v>
      </c>
      <c r="D2" s="34">
        <v>2017012</v>
      </c>
    </row>
    <row r="3" spans="1:14" ht="15" customHeight="1">
      <c r="A3" s="125"/>
      <c r="B3" s="126"/>
      <c r="C3" s="97"/>
      <c r="D3" s="125"/>
      <c r="E3" s="126"/>
      <c r="F3" s="125" t="s">
        <v>924</v>
      </c>
      <c r="G3" s="126"/>
      <c r="H3" s="125" t="s">
        <v>925</v>
      </c>
      <c r="I3" s="126"/>
      <c r="J3" s="125" t="s">
        <v>926</v>
      </c>
      <c r="K3" s="126"/>
    </row>
    <row r="4" spans="1:14" ht="24.75" customHeight="1">
      <c r="A4" s="125" t="s">
        <v>173</v>
      </c>
      <c r="B4" s="126" t="s">
        <v>174</v>
      </c>
      <c r="C4" s="97" t="s">
        <v>175</v>
      </c>
      <c r="D4" s="125" t="s">
        <v>176</v>
      </c>
      <c r="E4" s="126" t="s">
        <v>177</v>
      </c>
      <c r="F4" s="98" t="s">
        <v>927</v>
      </c>
      <c r="G4" s="98" t="s">
        <v>928</v>
      </c>
      <c r="H4" s="99" t="s">
        <v>927</v>
      </c>
      <c r="I4" s="99" t="s">
        <v>928</v>
      </c>
      <c r="J4" s="99" t="s">
        <v>927</v>
      </c>
      <c r="K4" s="99" t="s">
        <v>928</v>
      </c>
    </row>
    <row r="5" spans="1:14" s="131" customFormat="1">
      <c r="A5" s="129" t="s">
        <v>178</v>
      </c>
      <c r="B5" s="129" t="s">
        <v>179</v>
      </c>
      <c r="C5" s="129" t="s">
        <v>180</v>
      </c>
      <c r="D5" s="129" t="s">
        <v>181</v>
      </c>
      <c r="E5" s="129" t="s">
        <v>182</v>
      </c>
      <c r="F5" s="130">
        <v>3000000</v>
      </c>
      <c r="G5" s="130">
        <v>0</v>
      </c>
      <c r="H5" s="130">
        <v>0</v>
      </c>
      <c r="I5" s="130">
        <v>0</v>
      </c>
      <c r="J5" s="130">
        <f>IF((F5+H5-I5-G5)&gt;0,(F5+H5-I5-G5),"")</f>
        <v>3000000</v>
      </c>
      <c r="K5" s="130">
        <v>0</v>
      </c>
    </row>
    <row r="6" spans="1:14" s="131" customFormat="1">
      <c r="A6" s="129" t="s">
        <v>183</v>
      </c>
      <c r="B6" s="129" t="s">
        <v>184</v>
      </c>
      <c r="C6" s="129" t="s">
        <v>185</v>
      </c>
      <c r="D6" s="129" t="s">
        <v>181</v>
      </c>
      <c r="E6" s="129" t="s">
        <v>186</v>
      </c>
      <c r="F6" s="130">
        <v>3047598888</v>
      </c>
      <c r="G6" s="130">
        <v>0</v>
      </c>
      <c r="H6" s="130">
        <v>2486208868</v>
      </c>
      <c r="I6" s="130">
        <v>3721486591</v>
      </c>
      <c r="J6" s="130">
        <f t="shared" ref="J6:J58" si="0">IF((F6+H6-I6-G6)&gt;0,(F6+H6-I6-G6),"")</f>
        <v>1812321165</v>
      </c>
      <c r="K6" s="130">
        <v>0</v>
      </c>
      <c r="L6" s="132"/>
      <c r="N6" s="133"/>
    </row>
    <row r="7" spans="1:14" s="131" customFormat="1">
      <c r="A7" s="129" t="s">
        <v>187</v>
      </c>
      <c r="B7" s="129" t="s">
        <v>188</v>
      </c>
      <c r="C7" s="129" t="s">
        <v>189</v>
      </c>
      <c r="D7" s="129" t="s">
        <v>181</v>
      </c>
      <c r="E7" s="129" t="s">
        <v>186</v>
      </c>
      <c r="F7" s="130">
        <v>0</v>
      </c>
      <c r="G7" s="130">
        <v>0</v>
      </c>
      <c r="H7" s="130">
        <v>0</v>
      </c>
      <c r="I7" s="130">
        <v>0</v>
      </c>
      <c r="J7" s="130">
        <v>0</v>
      </c>
      <c r="K7" s="130">
        <v>0</v>
      </c>
    </row>
    <row r="8" spans="1:14" s="131" customFormat="1">
      <c r="A8" s="129" t="s">
        <v>190</v>
      </c>
      <c r="B8" s="129" t="s">
        <v>191</v>
      </c>
      <c r="C8" s="129" t="s">
        <v>192</v>
      </c>
      <c r="D8" s="129" t="s">
        <v>181</v>
      </c>
      <c r="E8" s="129" t="s">
        <v>186</v>
      </c>
      <c r="F8" s="130">
        <v>0</v>
      </c>
      <c r="G8" s="130">
        <v>0</v>
      </c>
      <c r="H8" s="130">
        <v>0</v>
      </c>
      <c r="I8" s="130">
        <v>0</v>
      </c>
      <c r="J8" s="130">
        <v>0</v>
      </c>
      <c r="K8" s="130">
        <v>0</v>
      </c>
    </row>
    <row r="9" spans="1:14" s="131" customFormat="1">
      <c r="A9" s="129" t="s">
        <v>194</v>
      </c>
      <c r="B9" s="129" t="s">
        <v>195</v>
      </c>
      <c r="C9" s="129" t="s">
        <v>196</v>
      </c>
      <c r="D9" s="129" t="s">
        <v>181</v>
      </c>
      <c r="E9" s="129" t="s">
        <v>186</v>
      </c>
      <c r="F9" s="130">
        <v>0</v>
      </c>
      <c r="G9" s="130">
        <v>0</v>
      </c>
      <c r="H9" s="130">
        <v>0</v>
      </c>
      <c r="I9" s="130">
        <v>0</v>
      </c>
      <c r="J9" s="130">
        <v>0</v>
      </c>
      <c r="K9" s="130">
        <v>0</v>
      </c>
    </row>
    <row r="10" spans="1:14" s="131" customFormat="1">
      <c r="A10" s="129" t="s">
        <v>197</v>
      </c>
      <c r="B10" s="129" t="s">
        <v>198</v>
      </c>
      <c r="C10" s="129" t="s">
        <v>199</v>
      </c>
      <c r="D10" s="129" t="s">
        <v>181</v>
      </c>
      <c r="E10" s="129" t="s">
        <v>200</v>
      </c>
      <c r="F10" s="130">
        <v>0</v>
      </c>
      <c r="G10" s="130">
        <v>0</v>
      </c>
      <c r="H10" s="130">
        <v>0</v>
      </c>
      <c r="I10" s="130">
        <v>0</v>
      </c>
      <c r="J10" s="130">
        <v>0</v>
      </c>
      <c r="K10" s="130">
        <v>0</v>
      </c>
    </row>
    <row r="11" spans="1:14" s="131" customFormat="1">
      <c r="A11" s="129" t="s">
        <v>201</v>
      </c>
      <c r="B11" s="129" t="s">
        <v>202</v>
      </c>
      <c r="C11" s="129" t="s">
        <v>203</v>
      </c>
      <c r="D11" s="129" t="s">
        <v>204</v>
      </c>
      <c r="E11" s="129" t="s">
        <v>205</v>
      </c>
      <c r="F11" s="130">
        <v>0</v>
      </c>
      <c r="G11" s="130">
        <v>0</v>
      </c>
      <c r="H11" s="130">
        <v>0</v>
      </c>
      <c r="I11" s="130">
        <v>0</v>
      </c>
      <c r="J11" s="130">
        <v>0</v>
      </c>
      <c r="K11" s="130">
        <v>0</v>
      </c>
    </row>
    <row r="12" spans="1:14" s="131" customFormat="1">
      <c r="A12" s="129" t="s">
        <v>206</v>
      </c>
      <c r="B12" s="129" t="s">
        <v>207</v>
      </c>
      <c r="C12" s="129" t="s">
        <v>208</v>
      </c>
      <c r="D12" s="129" t="s">
        <v>204</v>
      </c>
      <c r="E12" s="129" t="s">
        <v>209</v>
      </c>
      <c r="F12" s="130">
        <v>0</v>
      </c>
      <c r="G12" s="130">
        <v>0</v>
      </c>
      <c r="H12" s="130">
        <v>0</v>
      </c>
      <c r="I12" s="130">
        <v>0</v>
      </c>
      <c r="J12" s="130">
        <v>0</v>
      </c>
      <c r="K12" s="130">
        <v>0</v>
      </c>
    </row>
    <row r="13" spans="1:14" s="131" customFormat="1">
      <c r="A13" s="129" t="s">
        <v>210</v>
      </c>
      <c r="B13" s="129" t="s">
        <v>211</v>
      </c>
      <c r="C13" s="129" t="s">
        <v>212</v>
      </c>
      <c r="D13" s="129" t="s">
        <v>204</v>
      </c>
      <c r="E13" s="129" t="s">
        <v>209</v>
      </c>
      <c r="F13" s="130">
        <v>0</v>
      </c>
      <c r="G13" s="130">
        <v>0</v>
      </c>
      <c r="H13" s="130">
        <v>0</v>
      </c>
      <c r="I13" s="130">
        <v>0</v>
      </c>
      <c r="J13" s="130">
        <v>0</v>
      </c>
      <c r="K13" s="130">
        <v>0</v>
      </c>
    </row>
    <row r="14" spans="1:14" s="131" customFormat="1">
      <c r="A14" s="129" t="s">
        <v>213</v>
      </c>
      <c r="B14" s="129" t="s">
        <v>214</v>
      </c>
      <c r="C14" s="129" t="s">
        <v>215</v>
      </c>
      <c r="D14" s="129" t="s">
        <v>204</v>
      </c>
      <c r="E14" s="129" t="s">
        <v>216</v>
      </c>
      <c r="F14" s="130">
        <v>0</v>
      </c>
      <c r="G14" s="130">
        <v>0</v>
      </c>
      <c r="H14" s="130">
        <v>0</v>
      </c>
      <c r="I14" s="130">
        <v>0</v>
      </c>
      <c r="J14" s="130">
        <v>0</v>
      </c>
      <c r="K14" s="130">
        <v>0</v>
      </c>
    </row>
    <row r="15" spans="1:14" s="131" customFormat="1">
      <c r="A15" s="129" t="s">
        <v>217</v>
      </c>
      <c r="B15" s="129" t="s">
        <v>218</v>
      </c>
      <c r="C15" s="129" t="s">
        <v>219</v>
      </c>
      <c r="D15" s="129" t="s">
        <v>204</v>
      </c>
      <c r="E15" s="129" t="s">
        <v>216</v>
      </c>
      <c r="F15" s="130">
        <v>0</v>
      </c>
      <c r="G15" s="130">
        <v>0</v>
      </c>
      <c r="H15" s="130">
        <v>0</v>
      </c>
      <c r="I15" s="130">
        <v>0</v>
      </c>
      <c r="J15" s="130">
        <v>0</v>
      </c>
      <c r="K15" s="130">
        <v>0</v>
      </c>
    </row>
    <row r="16" spans="1:14" s="131" customFormat="1">
      <c r="A16" s="129" t="s">
        <v>220</v>
      </c>
      <c r="B16" s="129" t="s">
        <v>221</v>
      </c>
      <c r="C16" s="129" t="s">
        <v>222</v>
      </c>
      <c r="D16" s="129" t="s">
        <v>223</v>
      </c>
      <c r="E16" s="129" t="s">
        <v>224</v>
      </c>
      <c r="F16" s="130">
        <v>0</v>
      </c>
      <c r="G16" s="130">
        <v>0</v>
      </c>
      <c r="H16" s="130">
        <v>0</v>
      </c>
      <c r="I16" s="130">
        <v>0</v>
      </c>
      <c r="J16" s="130">
        <v>0</v>
      </c>
      <c r="K16" s="130">
        <v>0</v>
      </c>
    </row>
    <row r="17" spans="1:12" s="131" customFormat="1">
      <c r="A17" s="129" t="s">
        <v>225</v>
      </c>
      <c r="B17" s="129" t="s">
        <v>226</v>
      </c>
      <c r="C17" s="129" t="s">
        <v>227</v>
      </c>
      <c r="D17" s="129" t="s">
        <v>223</v>
      </c>
      <c r="E17" s="129" t="s">
        <v>224</v>
      </c>
      <c r="F17" s="130">
        <v>0</v>
      </c>
      <c r="G17" s="130">
        <v>0</v>
      </c>
      <c r="H17" s="130">
        <v>0</v>
      </c>
      <c r="I17" s="130">
        <v>0</v>
      </c>
      <c r="J17" s="130">
        <v>0</v>
      </c>
      <c r="K17" s="130">
        <v>0</v>
      </c>
    </row>
    <row r="18" spans="1:12" s="131" customFormat="1">
      <c r="A18" s="129" t="s">
        <v>228</v>
      </c>
      <c r="B18" s="129" t="s">
        <v>229</v>
      </c>
      <c r="C18" s="129" t="s">
        <v>230</v>
      </c>
      <c r="D18" s="129" t="s">
        <v>204</v>
      </c>
      <c r="E18" s="129" t="s">
        <v>231</v>
      </c>
      <c r="F18" s="130">
        <v>13200000000</v>
      </c>
      <c r="G18" s="130">
        <v>0</v>
      </c>
      <c r="H18" s="130">
        <f>2000000000+4700000000</f>
        <v>6700000000</v>
      </c>
      <c r="I18" s="130">
        <v>0</v>
      </c>
      <c r="J18" s="130">
        <f t="shared" si="0"/>
        <v>19900000000</v>
      </c>
      <c r="K18" s="130">
        <v>0</v>
      </c>
    </row>
    <row r="19" spans="1:12" s="131" customFormat="1">
      <c r="A19" s="129" t="s">
        <v>232</v>
      </c>
      <c r="B19" s="129" t="s">
        <v>233</v>
      </c>
      <c r="C19" s="129" t="s">
        <v>234</v>
      </c>
      <c r="D19" s="129" t="s">
        <v>204</v>
      </c>
      <c r="E19" s="129" t="s">
        <v>231</v>
      </c>
      <c r="F19" s="130">
        <v>0</v>
      </c>
      <c r="G19" s="130">
        <v>0</v>
      </c>
      <c r="H19" s="130">
        <v>0</v>
      </c>
      <c r="I19" s="130">
        <v>0</v>
      </c>
      <c r="J19" s="130">
        <v>0</v>
      </c>
      <c r="K19" s="130">
        <v>0</v>
      </c>
    </row>
    <row r="20" spans="1:12" s="131" customFormat="1">
      <c r="A20" s="129" t="s">
        <v>235</v>
      </c>
      <c r="B20" s="129" t="s">
        <v>236</v>
      </c>
      <c r="C20" s="129" t="s">
        <v>237</v>
      </c>
      <c r="D20" s="129" t="s">
        <v>204</v>
      </c>
      <c r="E20" s="129" t="s">
        <v>238</v>
      </c>
      <c r="F20" s="130">
        <v>0</v>
      </c>
      <c r="G20" s="130">
        <v>0</v>
      </c>
      <c r="H20" s="130">
        <v>0</v>
      </c>
      <c r="I20" s="130">
        <v>0</v>
      </c>
      <c r="J20" s="130">
        <v>0</v>
      </c>
      <c r="K20" s="130">
        <v>0</v>
      </c>
    </row>
    <row r="21" spans="1:12" s="131" customFormat="1">
      <c r="A21" s="129" t="s">
        <v>239</v>
      </c>
      <c r="B21" s="129" t="s">
        <v>240</v>
      </c>
      <c r="C21" s="129" t="s">
        <v>241</v>
      </c>
      <c r="D21" s="129" t="s">
        <v>242</v>
      </c>
      <c r="E21" s="129" t="s">
        <v>209</v>
      </c>
      <c r="F21" s="130">
        <v>0</v>
      </c>
      <c r="G21" s="130">
        <v>0</v>
      </c>
      <c r="H21" s="130">
        <v>0</v>
      </c>
      <c r="I21" s="130">
        <v>0</v>
      </c>
      <c r="J21" s="130">
        <v>0</v>
      </c>
      <c r="K21" s="130">
        <v>0</v>
      </c>
    </row>
    <row r="22" spans="1:12" s="131" customFormat="1">
      <c r="A22" s="129" t="s">
        <v>243</v>
      </c>
      <c r="B22" s="129" t="s">
        <v>244</v>
      </c>
      <c r="C22" s="129" t="s">
        <v>245</v>
      </c>
      <c r="D22" s="129" t="s">
        <v>246</v>
      </c>
      <c r="E22" s="129" t="s">
        <v>247</v>
      </c>
      <c r="F22" s="130">
        <v>0</v>
      </c>
      <c r="G22" s="130">
        <v>0</v>
      </c>
      <c r="H22" s="130">
        <v>0</v>
      </c>
      <c r="I22" s="130">
        <v>0</v>
      </c>
      <c r="J22" s="130">
        <v>0</v>
      </c>
      <c r="K22" s="130">
        <v>0</v>
      </c>
    </row>
    <row r="23" spans="1:12" s="131" customFormat="1">
      <c r="A23" s="129" t="s">
        <v>248</v>
      </c>
      <c r="B23" s="129" t="s">
        <v>249</v>
      </c>
      <c r="C23" s="129" t="s">
        <v>250</v>
      </c>
      <c r="D23" s="129" t="s">
        <v>251</v>
      </c>
      <c r="E23" s="129" t="s">
        <v>247</v>
      </c>
      <c r="F23" s="130">
        <v>0</v>
      </c>
      <c r="G23" s="130">
        <v>0</v>
      </c>
      <c r="H23" s="130">
        <v>0</v>
      </c>
      <c r="I23" s="130">
        <v>0</v>
      </c>
      <c r="J23" s="130">
        <v>0</v>
      </c>
      <c r="K23" s="130">
        <v>0</v>
      </c>
    </row>
    <row r="24" spans="1:12" s="131" customFormat="1">
      <c r="A24" s="129" t="s">
        <v>252</v>
      </c>
      <c r="B24" s="129" t="s">
        <v>253</v>
      </c>
      <c r="C24" s="129" t="s">
        <v>254</v>
      </c>
      <c r="D24" s="129" t="s">
        <v>251</v>
      </c>
      <c r="E24" s="129" t="s">
        <v>247</v>
      </c>
      <c r="F24" s="130">
        <v>0</v>
      </c>
      <c r="G24" s="130">
        <v>0</v>
      </c>
      <c r="H24" s="130">
        <v>2399433087</v>
      </c>
      <c r="I24" s="130">
        <v>2399433087</v>
      </c>
      <c r="J24" s="130">
        <v>0</v>
      </c>
      <c r="K24" s="130">
        <v>0</v>
      </c>
      <c r="L24" s="133"/>
    </row>
    <row r="25" spans="1:12" s="131" customFormat="1">
      <c r="A25" s="129" t="s">
        <v>255</v>
      </c>
      <c r="B25" s="129" t="s">
        <v>256</v>
      </c>
      <c r="C25" s="129" t="s">
        <v>257</v>
      </c>
      <c r="D25" s="129" t="s">
        <v>251</v>
      </c>
      <c r="E25" s="129" t="s">
        <v>247</v>
      </c>
      <c r="F25" s="130">
        <v>0</v>
      </c>
      <c r="G25" s="130">
        <v>0</v>
      </c>
      <c r="H25" s="130">
        <v>0</v>
      </c>
      <c r="I25" s="130">
        <v>0</v>
      </c>
      <c r="J25" s="130">
        <v>0</v>
      </c>
      <c r="K25" s="130">
        <v>0</v>
      </c>
    </row>
    <row r="26" spans="1:12" s="131" customFormat="1">
      <c r="A26" s="129" t="s">
        <v>258</v>
      </c>
      <c r="B26" s="129" t="s">
        <v>259</v>
      </c>
      <c r="C26" s="129" t="s">
        <v>260</v>
      </c>
      <c r="D26" s="129" t="s">
        <v>251</v>
      </c>
      <c r="E26" s="129" t="s">
        <v>247</v>
      </c>
      <c r="F26" s="130">
        <v>0</v>
      </c>
      <c r="G26" s="130">
        <v>0</v>
      </c>
      <c r="H26" s="130">
        <v>0</v>
      </c>
      <c r="I26" s="130">
        <v>0</v>
      </c>
      <c r="J26" s="130">
        <v>0</v>
      </c>
      <c r="K26" s="130">
        <v>0</v>
      </c>
    </row>
    <row r="27" spans="1:12" s="131" customFormat="1">
      <c r="A27" s="129" t="s">
        <v>261</v>
      </c>
      <c r="B27" s="129" t="s">
        <v>262</v>
      </c>
      <c r="C27" s="129" t="s">
        <v>263</v>
      </c>
      <c r="D27" s="129" t="s">
        <v>251</v>
      </c>
      <c r="E27" s="129" t="s">
        <v>247</v>
      </c>
      <c r="F27" s="130">
        <v>0</v>
      </c>
      <c r="G27" s="130">
        <v>0</v>
      </c>
      <c r="H27" s="130">
        <v>0</v>
      </c>
      <c r="I27" s="130">
        <v>0</v>
      </c>
      <c r="J27" s="130">
        <v>0</v>
      </c>
      <c r="K27" s="130">
        <v>0</v>
      </c>
      <c r="L27" s="133"/>
    </row>
    <row r="28" spans="1:12" s="131" customFormat="1">
      <c r="A28" s="129" t="s">
        <v>264</v>
      </c>
      <c r="B28" s="129" t="s">
        <v>265</v>
      </c>
      <c r="C28" s="129" t="s">
        <v>266</v>
      </c>
      <c r="D28" s="129" t="s">
        <v>267</v>
      </c>
      <c r="E28" s="129" t="s">
        <v>268</v>
      </c>
      <c r="F28" s="130">
        <v>0</v>
      </c>
      <c r="G28" s="130">
        <v>0</v>
      </c>
      <c r="H28" s="130">
        <v>0</v>
      </c>
      <c r="I28" s="130">
        <v>0</v>
      </c>
      <c r="J28" s="130">
        <v>0</v>
      </c>
      <c r="K28" s="130">
        <v>0</v>
      </c>
    </row>
    <row r="29" spans="1:12" s="131" customFormat="1">
      <c r="A29" s="129" t="s">
        <v>269</v>
      </c>
      <c r="B29" s="129" t="s">
        <v>270</v>
      </c>
      <c r="C29" s="129" t="s">
        <v>271</v>
      </c>
      <c r="D29" s="129" t="s">
        <v>267</v>
      </c>
      <c r="E29" s="129" t="s">
        <v>268</v>
      </c>
      <c r="F29" s="130">
        <v>0</v>
      </c>
      <c r="G29" s="130">
        <v>0</v>
      </c>
      <c r="H29" s="130">
        <v>0</v>
      </c>
      <c r="I29" s="130">
        <v>0</v>
      </c>
      <c r="J29" s="130">
        <v>0</v>
      </c>
      <c r="K29" s="130">
        <v>0</v>
      </c>
    </row>
    <row r="30" spans="1:12" s="131" customFormat="1">
      <c r="A30" s="129" t="s">
        <v>272</v>
      </c>
      <c r="B30" s="129" t="s">
        <v>273</v>
      </c>
      <c r="C30" s="129" t="s">
        <v>274</v>
      </c>
      <c r="D30" s="129" t="s">
        <v>275</v>
      </c>
      <c r="E30" s="129" t="s">
        <v>276</v>
      </c>
      <c r="F30" s="130">
        <v>7024000</v>
      </c>
      <c r="G30" s="130">
        <v>0</v>
      </c>
      <c r="H30" s="130">
        <v>0</v>
      </c>
      <c r="I30" s="130">
        <v>7024000</v>
      </c>
      <c r="J30" s="130">
        <v>0</v>
      </c>
      <c r="K30" s="130">
        <v>0</v>
      </c>
    </row>
    <row r="31" spans="1:12" s="131" customFormat="1">
      <c r="A31" s="129" t="s">
        <v>277</v>
      </c>
      <c r="B31" s="129" t="s">
        <v>278</v>
      </c>
      <c r="C31" s="129" t="s">
        <v>279</v>
      </c>
      <c r="D31" s="129" t="s">
        <v>280</v>
      </c>
      <c r="E31" s="129" t="s">
        <v>281</v>
      </c>
      <c r="F31" s="130">
        <v>0</v>
      </c>
      <c r="G31" s="130">
        <v>0</v>
      </c>
      <c r="H31" s="130">
        <v>0</v>
      </c>
      <c r="I31" s="130">
        <v>0</v>
      </c>
      <c r="J31" s="130">
        <v>0</v>
      </c>
      <c r="K31" s="130">
        <v>0</v>
      </c>
    </row>
    <row r="32" spans="1:12" s="131" customFormat="1">
      <c r="A32" s="129" t="s">
        <v>282</v>
      </c>
      <c r="B32" s="129" t="s">
        <v>283</v>
      </c>
      <c r="C32" s="129" t="s">
        <v>284</v>
      </c>
      <c r="D32" s="129" t="s">
        <v>280</v>
      </c>
      <c r="E32" s="129" t="s">
        <v>247</v>
      </c>
      <c r="F32" s="130">
        <v>0</v>
      </c>
      <c r="G32" s="130">
        <v>0</v>
      </c>
      <c r="H32" s="130">
        <v>0</v>
      </c>
      <c r="I32" s="130">
        <v>0</v>
      </c>
      <c r="J32" s="130">
        <v>0</v>
      </c>
      <c r="K32" s="130">
        <v>0</v>
      </c>
    </row>
    <row r="33" spans="1:11" s="131" customFormat="1">
      <c r="A33" s="129" t="s">
        <v>285</v>
      </c>
      <c r="B33" s="129" t="s">
        <v>286</v>
      </c>
      <c r="C33" s="129" t="s">
        <v>287</v>
      </c>
      <c r="D33" s="129" t="s">
        <v>280</v>
      </c>
      <c r="E33" s="129" t="s">
        <v>288</v>
      </c>
      <c r="F33" s="130">
        <v>0</v>
      </c>
      <c r="G33" s="130">
        <v>0</v>
      </c>
      <c r="H33" s="130">
        <v>0</v>
      </c>
      <c r="I33" s="130">
        <v>0</v>
      </c>
      <c r="J33" s="130">
        <v>0</v>
      </c>
      <c r="K33" s="130">
        <v>0</v>
      </c>
    </row>
    <row r="34" spans="1:11" s="131" customFormat="1">
      <c r="A34" s="129" t="s">
        <v>289</v>
      </c>
      <c r="B34" s="129" t="s">
        <v>290</v>
      </c>
      <c r="C34" s="129" t="s">
        <v>291</v>
      </c>
      <c r="D34" s="129" t="s">
        <v>280</v>
      </c>
      <c r="E34" s="129" t="s">
        <v>292</v>
      </c>
      <c r="F34" s="130">
        <v>0</v>
      </c>
      <c r="G34" s="130">
        <v>0</v>
      </c>
      <c r="H34" s="130">
        <v>0</v>
      </c>
      <c r="I34" s="130">
        <v>0</v>
      </c>
      <c r="J34" s="130">
        <v>0</v>
      </c>
      <c r="K34" s="130">
        <v>0</v>
      </c>
    </row>
    <row r="35" spans="1:11" s="131" customFormat="1">
      <c r="A35" s="129" t="s">
        <v>293</v>
      </c>
      <c r="B35" s="129" t="s">
        <v>294</v>
      </c>
      <c r="C35" s="129" t="s">
        <v>295</v>
      </c>
      <c r="D35" s="129" t="s">
        <v>280</v>
      </c>
      <c r="E35" s="129" t="s">
        <v>296</v>
      </c>
      <c r="F35" s="130">
        <v>0</v>
      </c>
      <c r="G35" s="130">
        <v>0</v>
      </c>
      <c r="H35" s="130">
        <v>0</v>
      </c>
      <c r="I35" s="130">
        <v>0</v>
      </c>
      <c r="J35" s="130">
        <v>0</v>
      </c>
      <c r="K35" s="130">
        <v>0</v>
      </c>
    </row>
    <row r="36" spans="1:11" s="131" customFormat="1">
      <c r="A36" s="129" t="s">
        <v>297</v>
      </c>
      <c r="B36" s="129" t="s">
        <v>298</v>
      </c>
      <c r="C36" s="129" t="s">
        <v>299</v>
      </c>
      <c r="D36" s="129" t="s">
        <v>280</v>
      </c>
      <c r="E36" s="129" t="s">
        <v>296</v>
      </c>
      <c r="F36" s="130">
        <v>0</v>
      </c>
      <c r="G36" s="130">
        <v>0</v>
      </c>
      <c r="H36" s="130">
        <v>0</v>
      </c>
      <c r="I36" s="130">
        <v>0</v>
      </c>
      <c r="J36" s="130">
        <v>0</v>
      </c>
      <c r="K36" s="130">
        <v>0</v>
      </c>
    </row>
    <row r="37" spans="1:11" s="131" customFormat="1">
      <c r="A37" s="129" t="s">
        <v>300</v>
      </c>
      <c r="B37" s="129" t="s">
        <v>301</v>
      </c>
      <c r="C37" s="129" t="s">
        <v>302</v>
      </c>
      <c r="D37" s="129" t="s">
        <v>280</v>
      </c>
      <c r="E37" s="129" t="s">
        <v>303</v>
      </c>
      <c r="F37" s="130">
        <v>309045085</v>
      </c>
      <c r="G37" s="130">
        <v>0</v>
      </c>
      <c r="H37" s="130">
        <f>57512044+646435124</f>
        <v>703947168</v>
      </c>
      <c r="I37" s="130">
        <f>110864583</f>
        <v>110864583</v>
      </c>
      <c r="J37" s="130">
        <f t="shared" si="0"/>
        <v>902127670</v>
      </c>
      <c r="K37" s="130">
        <v>0</v>
      </c>
    </row>
    <row r="38" spans="1:11" s="131" customFormat="1">
      <c r="A38" s="129" t="s">
        <v>304</v>
      </c>
      <c r="B38" s="129" t="s">
        <v>305</v>
      </c>
      <c r="C38" s="129" t="s">
        <v>306</v>
      </c>
      <c r="D38" s="129" t="s">
        <v>280</v>
      </c>
      <c r="E38" s="129" t="s">
        <v>303</v>
      </c>
      <c r="F38" s="130">
        <v>0</v>
      </c>
      <c r="G38" s="130">
        <v>0</v>
      </c>
      <c r="H38" s="130">
        <v>0</v>
      </c>
      <c r="I38" s="130">
        <v>0</v>
      </c>
      <c r="J38" s="130">
        <v>0</v>
      </c>
      <c r="K38" s="130">
        <v>0</v>
      </c>
    </row>
    <row r="39" spans="1:11" s="131" customFormat="1">
      <c r="A39" s="129" t="s">
        <v>307</v>
      </c>
      <c r="B39" s="129" t="s">
        <v>308</v>
      </c>
      <c r="C39" s="129" t="s">
        <v>309</v>
      </c>
      <c r="D39" s="129" t="s">
        <v>280</v>
      </c>
      <c r="E39" s="129" t="s">
        <v>303</v>
      </c>
      <c r="F39" s="130">
        <v>0</v>
      </c>
      <c r="G39" s="130">
        <v>0</v>
      </c>
      <c r="H39" s="130">
        <v>0</v>
      </c>
      <c r="I39" s="130">
        <v>0</v>
      </c>
      <c r="J39" s="130">
        <v>0</v>
      </c>
      <c r="K39" s="130">
        <v>0</v>
      </c>
    </row>
    <row r="40" spans="1:11" s="131" customFormat="1">
      <c r="A40" s="129" t="s">
        <v>310</v>
      </c>
      <c r="B40" s="129" t="s">
        <v>311</v>
      </c>
      <c r="C40" s="129" t="s">
        <v>312</v>
      </c>
      <c r="D40" s="129" t="s">
        <v>280</v>
      </c>
      <c r="E40" s="129" t="s">
        <v>247</v>
      </c>
      <c r="F40" s="130">
        <v>0</v>
      </c>
      <c r="G40" s="130">
        <v>0</v>
      </c>
      <c r="H40" s="130">
        <v>0</v>
      </c>
      <c r="I40" s="130">
        <v>0</v>
      </c>
      <c r="J40" s="130">
        <v>0</v>
      </c>
      <c r="K40" s="130">
        <v>0</v>
      </c>
    </row>
    <row r="41" spans="1:11" s="131" customFormat="1">
      <c r="A41" s="129" t="s">
        <v>313</v>
      </c>
      <c r="B41" s="129" t="s">
        <v>314</v>
      </c>
      <c r="C41" s="129" t="s">
        <v>315</v>
      </c>
      <c r="D41" s="129" t="s">
        <v>280</v>
      </c>
      <c r="E41" s="129" t="s">
        <v>288</v>
      </c>
      <c r="F41" s="130">
        <v>0</v>
      </c>
      <c r="G41" s="130">
        <v>0</v>
      </c>
      <c r="H41" s="130">
        <v>0</v>
      </c>
      <c r="I41" s="130">
        <v>0</v>
      </c>
      <c r="J41" s="130">
        <v>0</v>
      </c>
      <c r="K41" s="130">
        <v>0</v>
      </c>
    </row>
    <row r="42" spans="1:11" s="131" customFormat="1">
      <c r="A42" s="129" t="s">
        <v>316</v>
      </c>
      <c r="B42" s="129" t="s">
        <v>317</v>
      </c>
      <c r="C42" s="129" t="s">
        <v>318</v>
      </c>
      <c r="D42" s="129" t="s">
        <v>280</v>
      </c>
      <c r="E42" s="129" t="s">
        <v>292</v>
      </c>
      <c r="F42" s="130">
        <v>0</v>
      </c>
      <c r="G42" s="130">
        <v>0</v>
      </c>
      <c r="H42" s="130">
        <v>0</v>
      </c>
      <c r="I42" s="130">
        <v>0</v>
      </c>
      <c r="J42" s="130">
        <v>0</v>
      </c>
      <c r="K42" s="130">
        <v>0</v>
      </c>
    </row>
    <row r="43" spans="1:11" s="131" customFormat="1">
      <c r="A43" s="129" t="s">
        <v>319</v>
      </c>
      <c r="B43" s="129" t="s">
        <v>320</v>
      </c>
      <c r="C43" s="129" t="s">
        <v>321</v>
      </c>
      <c r="D43" s="129" t="s">
        <v>280</v>
      </c>
      <c r="E43" s="129" t="s">
        <v>303</v>
      </c>
      <c r="F43" s="130">
        <v>414875404</v>
      </c>
      <c r="G43" s="130">
        <v>0</v>
      </c>
      <c r="H43" s="130">
        <f>479569157</f>
        <v>479569157</v>
      </c>
      <c r="I43" s="130">
        <v>646435124</v>
      </c>
      <c r="J43" s="130">
        <f t="shared" si="0"/>
        <v>248009437</v>
      </c>
      <c r="K43" s="130">
        <v>0</v>
      </c>
    </row>
    <row r="44" spans="1:11" s="131" customFormat="1">
      <c r="A44" s="129" t="s">
        <v>322</v>
      </c>
      <c r="B44" s="129" t="s">
        <v>323</v>
      </c>
      <c r="C44" s="129" t="s">
        <v>324</v>
      </c>
      <c r="D44" s="129" t="s">
        <v>280</v>
      </c>
      <c r="E44" s="129" t="s">
        <v>303</v>
      </c>
      <c r="F44" s="130">
        <v>0</v>
      </c>
      <c r="G44" s="130">
        <v>0</v>
      </c>
      <c r="H44" s="130">
        <v>0</v>
      </c>
      <c r="I44" s="130">
        <v>0</v>
      </c>
      <c r="J44" s="130">
        <v>0</v>
      </c>
      <c r="K44" s="130">
        <v>0</v>
      </c>
    </row>
    <row r="45" spans="1:11" s="131" customFormat="1">
      <c r="A45" s="129" t="s">
        <v>325</v>
      </c>
      <c r="B45" s="129" t="s">
        <v>326</v>
      </c>
      <c r="C45" s="129" t="s">
        <v>309</v>
      </c>
      <c r="D45" s="129" t="s">
        <v>280</v>
      </c>
      <c r="E45" s="129" t="s">
        <v>303</v>
      </c>
      <c r="F45" s="130">
        <v>0</v>
      </c>
      <c r="G45" s="130">
        <v>0</v>
      </c>
      <c r="H45" s="130">
        <v>0</v>
      </c>
      <c r="I45" s="130">
        <v>0</v>
      </c>
      <c r="J45" s="130">
        <v>0</v>
      </c>
      <c r="K45" s="130">
        <v>0</v>
      </c>
    </row>
    <row r="46" spans="1:11" s="131" customFormat="1">
      <c r="A46" s="129" t="s">
        <v>327</v>
      </c>
      <c r="B46" s="129" t="s">
        <v>328</v>
      </c>
      <c r="C46" s="129" t="s">
        <v>329</v>
      </c>
      <c r="D46" s="129" t="s">
        <v>280</v>
      </c>
      <c r="E46" s="129" t="s">
        <v>281</v>
      </c>
      <c r="F46" s="130">
        <v>2539459</v>
      </c>
      <c r="G46" s="130">
        <v>0</v>
      </c>
      <c r="H46" s="130">
        <v>1452273</v>
      </c>
      <c r="I46" s="130">
        <v>0</v>
      </c>
      <c r="J46" s="130">
        <f t="shared" si="0"/>
        <v>3991732</v>
      </c>
      <c r="K46" s="130">
        <v>0</v>
      </c>
    </row>
    <row r="47" spans="1:11" s="131" customFormat="1">
      <c r="A47" s="129" t="s">
        <v>330</v>
      </c>
      <c r="B47" s="129" t="s">
        <v>331</v>
      </c>
      <c r="C47" s="129" t="s">
        <v>332</v>
      </c>
      <c r="D47" s="129" t="s">
        <v>333</v>
      </c>
      <c r="E47" s="129" t="s">
        <v>247</v>
      </c>
      <c r="F47" s="130">
        <v>0</v>
      </c>
      <c r="G47" s="130">
        <v>0</v>
      </c>
      <c r="H47" s="130">
        <v>0</v>
      </c>
      <c r="I47" s="130">
        <v>0</v>
      </c>
      <c r="J47" s="130">
        <v>0</v>
      </c>
      <c r="K47" s="130">
        <v>0</v>
      </c>
    </row>
    <row r="48" spans="1:11" s="131" customFormat="1">
      <c r="A48" s="129" t="s">
        <v>334</v>
      </c>
      <c r="B48" s="129" t="s">
        <v>335</v>
      </c>
      <c r="C48" s="129" t="s">
        <v>336</v>
      </c>
      <c r="D48" s="129" t="s">
        <v>280</v>
      </c>
      <c r="E48" s="129" t="s">
        <v>337</v>
      </c>
      <c r="F48" s="130">
        <v>0</v>
      </c>
      <c r="G48" s="130">
        <v>0</v>
      </c>
      <c r="H48" s="130">
        <v>0</v>
      </c>
      <c r="I48" s="130">
        <v>0</v>
      </c>
      <c r="J48" s="130">
        <v>0</v>
      </c>
      <c r="K48" s="130">
        <v>0</v>
      </c>
    </row>
    <row r="49" spans="1:12" s="131" customFormat="1">
      <c r="A49" s="129" t="s">
        <v>338</v>
      </c>
      <c r="B49" s="129" t="s">
        <v>339</v>
      </c>
      <c r="C49" s="129" t="s">
        <v>340</v>
      </c>
      <c r="D49" s="129" t="s">
        <v>341</v>
      </c>
      <c r="E49" s="129" t="s">
        <v>342</v>
      </c>
      <c r="F49" s="130">
        <v>119681428</v>
      </c>
      <c r="G49" s="130">
        <v>0</v>
      </c>
      <c r="H49" s="130">
        <v>505296145</v>
      </c>
      <c r="I49" s="130">
        <v>441508102</v>
      </c>
      <c r="J49" s="130">
        <f t="shared" si="0"/>
        <v>183469471</v>
      </c>
      <c r="K49" s="130">
        <v>0</v>
      </c>
      <c r="L49" s="133"/>
    </row>
    <row r="50" spans="1:12" s="131" customFormat="1">
      <c r="A50" s="129" t="s">
        <v>343</v>
      </c>
      <c r="B50" s="129" t="s">
        <v>344</v>
      </c>
      <c r="C50" s="129" t="s">
        <v>345</v>
      </c>
      <c r="D50" s="129" t="s">
        <v>346</v>
      </c>
      <c r="E50" s="129" t="s">
        <v>347</v>
      </c>
      <c r="F50" s="130">
        <v>0</v>
      </c>
      <c r="G50" s="130">
        <v>0</v>
      </c>
      <c r="H50" s="130">
        <v>0</v>
      </c>
      <c r="I50" s="130">
        <v>0</v>
      </c>
      <c r="J50" s="130">
        <v>0</v>
      </c>
      <c r="K50" s="130">
        <v>0</v>
      </c>
    </row>
    <row r="51" spans="1:12" s="131" customFormat="1">
      <c r="A51" s="129" t="s">
        <v>348</v>
      </c>
      <c r="B51" s="129" t="s">
        <v>349</v>
      </c>
      <c r="C51" s="129" t="s">
        <v>350</v>
      </c>
      <c r="D51" s="129" t="s">
        <v>351</v>
      </c>
      <c r="E51" s="129" t="s">
        <v>352</v>
      </c>
      <c r="F51" s="130">
        <v>0</v>
      </c>
      <c r="G51" s="130">
        <v>0</v>
      </c>
      <c r="H51" s="130">
        <v>0</v>
      </c>
      <c r="I51" s="130">
        <v>0</v>
      </c>
      <c r="J51" s="130">
        <v>0</v>
      </c>
      <c r="K51" s="130">
        <v>0</v>
      </c>
    </row>
    <row r="52" spans="1:12" s="131" customFormat="1">
      <c r="A52" s="129" t="s">
        <v>353</v>
      </c>
      <c r="B52" s="129" t="s">
        <v>354</v>
      </c>
      <c r="C52" s="129" t="s">
        <v>355</v>
      </c>
      <c r="D52" s="129" t="s">
        <v>351</v>
      </c>
      <c r="E52" s="129" t="s">
        <v>352</v>
      </c>
      <c r="F52" s="130">
        <v>0</v>
      </c>
      <c r="G52" s="130">
        <v>0</v>
      </c>
      <c r="H52" s="130">
        <v>0</v>
      </c>
      <c r="I52" s="130">
        <v>0</v>
      </c>
      <c r="J52" s="130">
        <v>0</v>
      </c>
      <c r="K52" s="130">
        <v>0</v>
      </c>
    </row>
    <row r="53" spans="1:12" s="131" customFormat="1">
      <c r="A53" s="129" t="s">
        <v>356</v>
      </c>
      <c r="B53" s="129" t="s">
        <v>357</v>
      </c>
      <c r="C53" s="129" t="s">
        <v>358</v>
      </c>
      <c r="D53" s="129" t="s">
        <v>359</v>
      </c>
      <c r="E53" s="129" t="s">
        <v>209</v>
      </c>
      <c r="F53" s="130">
        <v>0</v>
      </c>
      <c r="G53" s="130">
        <v>0</v>
      </c>
      <c r="H53" s="130">
        <v>0</v>
      </c>
      <c r="I53" s="130">
        <v>0</v>
      </c>
      <c r="J53" s="130">
        <v>0</v>
      </c>
      <c r="K53" s="130">
        <v>0</v>
      </c>
    </row>
    <row r="54" spans="1:12" s="131" customFormat="1">
      <c r="A54" s="129" t="s">
        <v>360</v>
      </c>
      <c r="B54" s="129" t="s">
        <v>361</v>
      </c>
      <c r="C54" s="129" t="s">
        <v>362</v>
      </c>
      <c r="D54" s="129" t="s">
        <v>363</v>
      </c>
      <c r="E54" s="129" t="s">
        <v>364</v>
      </c>
      <c r="F54" s="130">
        <v>0</v>
      </c>
      <c r="G54" s="130">
        <v>0</v>
      </c>
      <c r="H54" s="130">
        <v>0</v>
      </c>
      <c r="I54" s="130">
        <v>0</v>
      </c>
      <c r="J54" s="130">
        <v>0</v>
      </c>
      <c r="K54" s="130">
        <v>0</v>
      </c>
    </row>
    <row r="55" spans="1:12" s="131" customFormat="1">
      <c r="A55" s="129" t="s">
        <v>365</v>
      </c>
      <c r="B55" s="129" t="s">
        <v>366</v>
      </c>
      <c r="C55" s="129" t="s">
        <v>367</v>
      </c>
      <c r="D55" s="129" t="s">
        <v>363</v>
      </c>
      <c r="E55" s="129" t="s">
        <v>368</v>
      </c>
      <c r="F55" s="130">
        <v>0</v>
      </c>
      <c r="G55" s="130">
        <v>0</v>
      </c>
      <c r="H55" s="130">
        <v>0</v>
      </c>
      <c r="I55" s="130">
        <v>0</v>
      </c>
      <c r="J55" s="130">
        <v>0</v>
      </c>
      <c r="K55" s="130">
        <v>0</v>
      </c>
    </row>
    <row r="56" spans="1:12" s="131" customFormat="1">
      <c r="A56" s="129" t="s">
        <v>369</v>
      </c>
      <c r="B56" s="129" t="s">
        <v>370</v>
      </c>
      <c r="C56" s="129" t="s">
        <v>371</v>
      </c>
      <c r="D56" s="129" t="s">
        <v>363</v>
      </c>
      <c r="E56" s="129" t="s">
        <v>372</v>
      </c>
      <c r="F56" s="130">
        <v>467902325</v>
      </c>
      <c r="G56" s="130">
        <v>0</v>
      </c>
      <c r="H56" s="130">
        <v>0</v>
      </c>
      <c r="I56" s="130">
        <v>0</v>
      </c>
      <c r="J56" s="130">
        <f t="shared" si="0"/>
        <v>467902325</v>
      </c>
      <c r="K56" s="130">
        <v>0</v>
      </c>
    </row>
    <row r="57" spans="1:12" s="131" customFormat="1">
      <c r="A57" s="129" t="s">
        <v>373</v>
      </c>
      <c r="B57" s="129" t="s">
        <v>374</v>
      </c>
      <c r="C57" s="129" t="s">
        <v>375</v>
      </c>
      <c r="D57" s="129" t="s">
        <v>363</v>
      </c>
      <c r="E57" s="129" t="s">
        <v>376</v>
      </c>
      <c r="F57" s="130">
        <v>568252024</v>
      </c>
      <c r="G57" s="130">
        <v>0</v>
      </c>
      <c r="H57" s="130">
        <v>0</v>
      </c>
      <c r="I57" s="130">
        <v>0</v>
      </c>
      <c r="J57" s="130">
        <f t="shared" si="0"/>
        <v>568252024</v>
      </c>
      <c r="K57" s="130">
        <v>0</v>
      </c>
    </row>
    <row r="58" spans="1:12" s="131" customFormat="1">
      <c r="A58" s="129" t="s">
        <v>377</v>
      </c>
      <c r="B58" s="129" t="s">
        <v>378</v>
      </c>
      <c r="C58" s="129" t="s">
        <v>379</v>
      </c>
      <c r="D58" s="129" t="s">
        <v>380</v>
      </c>
      <c r="E58" s="129" t="s">
        <v>381</v>
      </c>
      <c r="F58" s="130">
        <v>345384000</v>
      </c>
      <c r="G58" s="130">
        <v>0</v>
      </c>
      <c r="H58" s="130">
        <v>0</v>
      </c>
      <c r="I58" s="130">
        <v>0</v>
      </c>
      <c r="J58" s="130">
        <f t="shared" si="0"/>
        <v>345384000</v>
      </c>
      <c r="K58" s="130">
        <v>0</v>
      </c>
    </row>
    <row r="59" spans="1:12" s="131" customFormat="1">
      <c r="A59" s="129" t="s">
        <v>382</v>
      </c>
      <c r="B59" s="129" t="s">
        <v>383</v>
      </c>
      <c r="C59" s="129" t="s">
        <v>384</v>
      </c>
      <c r="D59" s="129" t="s">
        <v>73</v>
      </c>
      <c r="E59" s="129" t="s">
        <v>385</v>
      </c>
      <c r="F59" s="130">
        <v>0</v>
      </c>
      <c r="G59" s="130">
        <v>0</v>
      </c>
      <c r="H59" s="130">
        <v>0</v>
      </c>
      <c r="I59" s="130">
        <v>0</v>
      </c>
      <c r="J59" s="130">
        <v>0</v>
      </c>
      <c r="K59" s="130">
        <v>0</v>
      </c>
    </row>
    <row r="60" spans="1:12" s="131" customFormat="1">
      <c r="A60" s="129" t="s">
        <v>386</v>
      </c>
      <c r="B60" s="129" t="s">
        <v>387</v>
      </c>
      <c r="C60" s="129" t="s">
        <v>388</v>
      </c>
      <c r="D60" s="129" t="s">
        <v>73</v>
      </c>
      <c r="E60" s="129" t="s">
        <v>389</v>
      </c>
      <c r="F60" s="130">
        <v>0</v>
      </c>
      <c r="G60" s="130">
        <v>0</v>
      </c>
      <c r="H60" s="130">
        <v>0</v>
      </c>
      <c r="I60" s="130">
        <v>0</v>
      </c>
      <c r="J60" s="130">
        <v>0</v>
      </c>
      <c r="K60" s="130">
        <v>0</v>
      </c>
    </row>
    <row r="61" spans="1:12" s="131" customFormat="1">
      <c r="A61" s="129" t="s">
        <v>390</v>
      </c>
      <c r="B61" s="129" t="s">
        <v>391</v>
      </c>
      <c r="C61" s="129" t="s">
        <v>392</v>
      </c>
      <c r="D61" s="129" t="s">
        <v>73</v>
      </c>
      <c r="E61" s="129" t="s">
        <v>393</v>
      </c>
      <c r="F61" s="130">
        <v>0</v>
      </c>
      <c r="G61" s="130">
        <v>467902325</v>
      </c>
      <c r="H61" s="130">
        <v>0</v>
      </c>
      <c r="I61" s="130">
        <v>0</v>
      </c>
      <c r="J61" s="130">
        <v>0</v>
      </c>
      <c r="K61" s="130">
        <f t="shared" ref="K61:K63" si="1">IF((G61+I61-H61-F61)&gt;0,(G61+I61-H61-F61),"")</f>
        <v>467902325</v>
      </c>
    </row>
    <row r="62" spans="1:12" s="131" customFormat="1">
      <c r="A62" s="129" t="s">
        <v>394</v>
      </c>
      <c r="B62" s="129" t="s">
        <v>395</v>
      </c>
      <c r="C62" s="129" t="s">
        <v>396</v>
      </c>
      <c r="D62" s="129" t="s">
        <v>73</v>
      </c>
      <c r="E62" s="129" t="s">
        <v>397</v>
      </c>
      <c r="F62" s="130">
        <v>0</v>
      </c>
      <c r="G62" s="130">
        <v>540690922</v>
      </c>
      <c r="H62" s="130">
        <v>0</v>
      </c>
      <c r="I62" s="130">
        <v>5167706</v>
      </c>
      <c r="J62" s="130">
        <v>0</v>
      </c>
      <c r="K62" s="130">
        <f t="shared" si="1"/>
        <v>545858628</v>
      </c>
    </row>
    <row r="63" spans="1:12" s="131" customFormat="1">
      <c r="A63" s="129" t="s">
        <v>398</v>
      </c>
      <c r="B63" s="129" t="s">
        <v>399</v>
      </c>
      <c r="C63" s="129" t="s">
        <v>400</v>
      </c>
      <c r="D63" s="129" t="s">
        <v>79</v>
      </c>
      <c r="E63" s="129" t="s">
        <v>401</v>
      </c>
      <c r="F63" s="130">
        <v>0</v>
      </c>
      <c r="G63" s="130">
        <v>259038000</v>
      </c>
      <c r="H63" s="130">
        <v>0</v>
      </c>
      <c r="I63" s="130">
        <v>17269200</v>
      </c>
      <c r="J63" s="130">
        <v>0</v>
      </c>
      <c r="K63" s="130">
        <f t="shared" si="1"/>
        <v>276307200</v>
      </c>
    </row>
    <row r="64" spans="1:12" s="131" customFormat="1">
      <c r="A64" s="129" t="s">
        <v>402</v>
      </c>
      <c r="B64" s="129" t="s">
        <v>403</v>
      </c>
      <c r="C64" s="129" t="s">
        <v>404</v>
      </c>
      <c r="D64" s="129" t="s">
        <v>405</v>
      </c>
      <c r="E64" s="129" t="s">
        <v>406</v>
      </c>
      <c r="F64" s="130">
        <v>0</v>
      </c>
      <c r="G64" s="130">
        <v>0</v>
      </c>
      <c r="H64" s="130">
        <v>0</v>
      </c>
      <c r="I64" s="130">
        <v>0</v>
      </c>
      <c r="J64" s="130">
        <v>0</v>
      </c>
      <c r="K64" s="130">
        <v>0</v>
      </c>
    </row>
    <row r="65" spans="1:12" s="131" customFormat="1">
      <c r="A65" s="129" t="s">
        <v>407</v>
      </c>
      <c r="B65" s="129" t="s">
        <v>408</v>
      </c>
      <c r="C65" s="129" t="s">
        <v>409</v>
      </c>
      <c r="D65" s="129" t="s">
        <v>410</v>
      </c>
      <c r="E65" s="129" t="s">
        <v>411</v>
      </c>
      <c r="F65" s="130">
        <v>0</v>
      </c>
      <c r="G65" s="130">
        <v>0</v>
      </c>
      <c r="H65" s="130">
        <v>0</v>
      </c>
      <c r="I65" s="130">
        <v>0</v>
      </c>
      <c r="J65" s="130">
        <v>0</v>
      </c>
      <c r="K65" s="130">
        <v>0</v>
      </c>
    </row>
    <row r="66" spans="1:12" s="131" customFormat="1">
      <c r="A66" s="129" t="s">
        <v>412</v>
      </c>
      <c r="B66" s="129" t="s">
        <v>413</v>
      </c>
      <c r="C66" s="129" t="s">
        <v>414</v>
      </c>
      <c r="D66" s="129" t="s">
        <v>410</v>
      </c>
      <c r="E66" s="129" t="s">
        <v>411</v>
      </c>
      <c r="F66" s="130">
        <v>0</v>
      </c>
      <c r="G66" s="130">
        <v>0</v>
      </c>
      <c r="H66" s="130">
        <v>0</v>
      </c>
      <c r="I66" s="130">
        <v>0</v>
      </c>
      <c r="J66" s="130">
        <v>0</v>
      </c>
      <c r="K66" s="130">
        <v>0</v>
      </c>
    </row>
    <row r="67" spans="1:12" s="131" customFormat="1">
      <c r="A67" s="129" t="s">
        <v>415</v>
      </c>
      <c r="B67" s="129" t="s">
        <v>416</v>
      </c>
      <c r="C67" s="129" t="s">
        <v>417</v>
      </c>
      <c r="D67" s="129" t="s">
        <v>418</v>
      </c>
      <c r="E67" s="129" t="s">
        <v>205</v>
      </c>
      <c r="F67" s="130">
        <v>0</v>
      </c>
      <c r="G67" s="130">
        <v>0</v>
      </c>
      <c r="H67" s="130">
        <v>0</v>
      </c>
      <c r="I67" s="130">
        <v>0</v>
      </c>
      <c r="J67" s="130">
        <v>0</v>
      </c>
      <c r="K67" s="130">
        <v>0</v>
      </c>
    </row>
    <row r="68" spans="1:12" s="131" customFormat="1">
      <c r="A68" s="129" t="s">
        <v>419</v>
      </c>
      <c r="B68" s="129" t="s">
        <v>420</v>
      </c>
      <c r="C68" s="129" t="s">
        <v>421</v>
      </c>
      <c r="D68" s="129" t="s">
        <v>418</v>
      </c>
      <c r="E68" s="129" t="s">
        <v>209</v>
      </c>
      <c r="F68" s="130">
        <v>0</v>
      </c>
      <c r="G68" s="130">
        <v>0</v>
      </c>
      <c r="H68" s="130">
        <v>0</v>
      </c>
      <c r="I68" s="130">
        <v>0</v>
      </c>
      <c r="J68" s="130">
        <v>0</v>
      </c>
      <c r="K68" s="130">
        <v>0</v>
      </c>
    </row>
    <row r="69" spans="1:12" s="131" customFormat="1">
      <c r="A69" s="129" t="s">
        <v>422</v>
      </c>
      <c r="B69" s="129" t="s">
        <v>423</v>
      </c>
      <c r="C69" s="129" t="s">
        <v>424</v>
      </c>
      <c r="D69" s="129" t="s">
        <v>418</v>
      </c>
      <c r="E69" s="129" t="s">
        <v>209</v>
      </c>
      <c r="F69" s="130">
        <v>0</v>
      </c>
      <c r="G69" s="130">
        <v>0</v>
      </c>
      <c r="H69" s="130">
        <v>0</v>
      </c>
      <c r="I69" s="130">
        <v>0</v>
      </c>
      <c r="J69" s="130">
        <v>0</v>
      </c>
      <c r="K69" s="130">
        <v>0</v>
      </c>
    </row>
    <row r="70" spans="1:12" s="131" customFormat="1">
      <c r="A70" s="129" t="s">
        <v>425</v>
      </c>
      <c r="B70" s="129" t="s">
        <v>426</v>
      </c>
      <c r="C70" s="129" t="s">
        <v>427</v>
      </c>
      <c r="D70" s="129" t="s">
        <v>418</v>
      </c>
      <c r="E70" s="129" t="s">
        <v>231</v>
      </c>
      <c r="F70" s="130">
        <v>15400000000</v>
      </c>
      <c r="G70" s="130">
        <v>0</v>
      </c>
      <c r="H70" s="130">
        <v>0</v>
      </c>
      <c r="I70" s="130">
        <v>4700000000</v>
      </c>
      <c r="J70" s="130">
        <f t="shared" ref="J70:J127" si="2">IF((F70+H70-I70-G70)&gt;0,(F70+H70-I70-G70),"")</f>
        <v>10700000000</v>
      </c>
      <c r="K70" s="130">
        <v>0</v>
      </c>
    </row>
    <row r="71" spans="1:12" s="131" customFormat="1">
      <c r="A71" s="129" t="s">
        <v>428</v>
      </c>
      <c r="B71" s="129" t="s">
        <v>429</v>
      </c>
      <c r="C71" s="129" t="s">
        <v>430</v>
      </c>
      <c r="D71" s="129" t="s">
        <v>418</v>
      </c>
      <c r="E71" s="129" t="s">
        <v>231</v>
      </c>
      <c r="F71" s="130">
        <v>0</v>
      </c>
      <c r="G71" s="130">
        <v>0</v>
      </c>
      <c r="H71" s="130">
        <v>0</v>
      </c>
      <c r="I71" s="130">
        <v>0</v>
      </c>
      <c r="J71" s="130">
        <v>0</v>
      </c>
      <c r="K71" s="130">
        <v>0</v>
      </c>
    </row>
    <row r="72" spans="1:12" s="131" customFormat="1">
      <c r="A72" s="129" t="s">
        <v>431</v>
      </c>
      <c r="B72" s="129" t="s">
        <v>432</v>
      </c>
      <c r="C72" s="129" t="s">
        <v>433</v>
      </c>
      <c r="D72" s="129" t="s">
        <v>418</v>
      </c>
      <c r="E72" s="129" t="s">
        <v>434</v>
      </c>
      <c r="F72" s="130">
        <v>0</v>
      </c>
      <c r="G72" s="130">
        <v>0</v>
      </c>
      <c r="H72" s="130">
        <v>0</v>
      </c>
      <c r="I72" s="130">
        <v>0</v>
      </c>
      <c r="J72" s="130">
        <v>0</v>
      </c>
      <c r="K72" s="130">
        <v>0</v>
      </c>
    </row>
    <row r="73" spans="1:12" s="131" customFormat="1">
      <c r="A73" s="129" t="s">
        <v>435</v>
      </c>
      <c r="B73" s="129" t="s">
        <v>436</v>
      </c>
      <c r="C73" s="129" t="s">
        <v>437</v>
      </c>
      <c r="D73" s="129" t="s">
        <v>438</v>
      </c>
      <c r="E73" s="129" t="s">
        <v>209</v>
      </c>
      <c r="F73" s="130">
        <v>0</v>
      </c>
      <c r="G73" s="130">
        <v>0</v>
      </c>
      <c r="H73" s="130">
        <v>0</v>
      </c>
      <c r="I73" s="130">
        <v>0</v>
      </c>
      <c r="J73" s="130">
        <v>0</v>
      </c>
      <c r="K73" s="130">
        <v>0</v>
      </c>
    </row>
    <row r="74" spans="1:12" s="131" customFormat="1">
      <c r="A74" s="129" t="s">
        <v>439</v>
      </c>
      <c r="B74" s="129" t="s">
        <v>440</v>
      </c>
      <c r="C74" s="129" t="s">
        <v>441</v>
      </c>
      <c r="D74" s="129" t="s">
        <v>442</v>
      </c>
      <c r="E74" s="129" t="s">
        <v>352</v>
      </c>
      <c r="F74" s="130">
        <v>0</v>
      </c>
      <c r="G74" s="130">
        <v>0</v>
      </c>
      <c r="H74" s="130">
        <v>0</v>
      </c>
      <c r="I74" s="130">
        <v>0</v>
      </c>
      <c r="J74" s="130">
        <v>0</v>
      </c>
      <c r="K74" s="130">
        <v>0</v>
      </c>
    </row>
    <row r="75" spans="1:12" s="131" customFormat="1">
      <c r="A75" s="129" t="s">
        <v>443</v>
      </c>
      <c r="B75" s="129" t="s">
        <v>444</v>
      </c>
      <c r="C75" s="129" t="s">
        <v>445</v>
      </c>
      <c r="D75" s="129" t="s">
        <v>442</v>
      </c>
      <c r="E75" s="129" t="s">
        <v>352</v>
      </c>
      <c r="F75" s="130">
        <v>0</v>
      </c>
      <c r="G75" s="130">
        <v>0</v>
      </c>
      <c r="H75" s="130">
        <v>0</v>
      </c>
      <c r="I75" s="130">
        <v>0</v>
      </c>
      <c r="J75" s="130">
        <v>0</v>
      </c>
      <c r="K75" s="130">
        <v>0</v>
      </c>
    </row>
    <row r="76" spans="1:12" s="131" customFormat="1">
      <c r="A76" s="129" t="s">
        <v>446</v>
      </c>
      <c r="B76" s="129" t="s">
        <v>447</v>
      </c>
      <c r="C76" s="129" t="s">
        <v>448</v>
      </c>
      <c r="D76" s="129" t="s">
        <v>442</v>
      </c>
      <c r="E76" s="129" t="s">
        <v>352</v>
      </c>
      <c r="F76" s="130">
        <v>0</v>
      </c>
      <c r="G76" s="130">
        <v>0</v>
      </c>
      <c r="H76" s="130">
        <v>0</v>
      </c>
      <c r="I76" s="130">
        <v>0</v>
      </c>
      <c r="J76" s="130">
        <v>0</v>
      </c>
      <c r="K76" s="130">
        <v>0</v>
      </c>
    </row>
    <row r="77" spans="1:12" s="131" customFormat="1">
      <c r="A77" s="129" t="s">
        <v>449</v>
      </c>
      <c r="B77" s="129" t="s">
        <v>450</v>
      </c>
      <c r="C77" s="129" t="s">
        <v>451</v>
      </c>
      <c r="D77" s="129" t="s">
        <v>452</v>
      </c>
      <c r="E77" s="129" t="s">
        <v>342</v>
      </c>
      <c r="F77" s="130">
        <v>0</v>
      </c>
      <c r="G77" s="130">
        <v>0</v>
      </c>
      <c r="H77" s="130">
        <v>0</v>
      </c>
      <c r="I77" s="130">
        <v>0</v>
      </c>
      <c r="J77" s="130">
        <v>0</v>
      </c>
      <c r="K77" s="130">
        <v>0</v>
      </c>
    </row>
    <row r="78" spans="1:12" s="131" customFormat="1">
      <c r="A78" s="129" t="s">
        <v>453</v>
      </c>
      <c r="B78" s="129" t="s">
        <v>454</v>
      </c>
      <c r="C78" s="129" t="s">
        <v>455</v>
      </c>
      <c r="D78" s="129" t="s">
        <v>452</v>
      </c>
      <c r="E78" s="129" t="s">
        <v>342</v>
      </c>
      <c r="F78" s="130">
        <v>0</v>
      </c>
      <c r="G78" s="130">
        <v>0</v>
      </c>
      <c r="H78" s="130">
        <v>0</v>
      </c>
      <c r="I78" s="130">
        <v>0</v>
      </c>
      <c r="J78" s="130">
        <v>0</v>
      </c>
      <c r="K78" s="130">
        <v>0</v>
      </c>
    </row>
    <row r="79" spans="1:12" s="131" customFormat="1">
      <c r="A79" s="129" t="s">
        <v>456</v>
      </c>
      <c r="B79" s="129" t="s">
        <v>457</v>
      </c>
      <c r="C79" s="129" t="s">
        <v>458</v>
      </c>
      <c r="D79" s="129" t="s">
        <v>452</v>
      </c>
      <c r="E79" s="129" t="s">
        <v>342</v>
      </c>
      <c r="F79" s="130">
        <v>0</v>
      </c>
      <c r="G79" s="130">
        <v>0</v>
      </c>
      <c r="H79" s="130">
        <v>0</v>
      </c>
      <c r="I79" s="130">
        <v>0</v>
      </c>
      <c r="J79" s="130">
        <v>0</v>
      </c>
      <c r="K79" s="130">
        <v>0</v>
      </c>
    </row>
    <row r="80" spans="1:12" s="131" customFormat="1">
      <c r="A80" s="129" t="s">
        <v>459</v>
      </c>
      <c r="B80" s="129" t="s">
        <v>460</v>
      </c>
      <c r="C80" s="129" t="s">
        <v>461</v>
      </c>
      <c r="D80" s="129" t="s">
        <v>452</v>
      </c>
      <c r="E80" s="129" t="s">
        <v>342</v>
      </c>
      <c r="F80" s="130">
        <v>0</v>
      </c>
      <c r="G80" s="130">
        <v>0</v>
      </c>
      <c r="H80" s="130">
        <v>0</v>
      </c>
      <c r="I80" s="130">
        <v>0</v>
      </c>
      <c r="J80" s="130">
        <v>0</v>
      </c>
      <c r="K80" s="130">
        <v>0</v>
      </c>
      <c r="L80" s="133"/>
    </row>
    <row r="81" spans="1:11" s="131" customFormat="1">
      <c r="A81" s="129" t="s">
        <v>462</v>
      </c>
      <c r="B81" s="129" t="s">
        <v>463</v>
      </c>
      <c r="C81" s="129" t="s">
        <v>464</v>
      </c>
      <c r="D81" s="129" t="s">
        <v>465</v>
      </c>
      <c r="E81" s="134">
        <v>1430010000</v>
      </c>
      <c r="F81" s="130">
        <v>63369147</v>
      </c>
      <c r="G81" s="130">
        <v>0</v>
      </c>
      <c r="H81" s="130">
        <f>36987484+17709994</f>
        <v>54697478</v>
      </c>
      <c r="I81" s="130"/>
      <c r="J81" s="130">
        <f t="shared" si="2"/>
        <v>118066625</v>
      </c>
      <c r="K81" s="130">
        <v>0</v>
      </c>
    </row>
    <row r="82" spans="1:11" s="131" customFormat="1">
      <c r="A82" s="129" t="s">
        <v>467</v>
      </c>
      <c r="B82" s="129" t="s">
        <v>468</v>
      </c>
      <c r="C82" s="129" t="s">
        <v>469</v>
      </c>
      <c r="D82" s="129" t="s">
        <v>470</v>
      </c>
      <c r="E82" s="129" t="s">
        <v>347</v>
      </c>
      <c r="F82" s="130">
        <v>190252000</v>
      </c>
      <c r="G82" s="130">
        <v>0</v>
      </c>
      <c r="H82" s="130">
        <v>0</v>
      </c>
      <c r="I82" s="130">
        <v>0</v>
      </c>
      <c r="J82" s="130">
        <f t="shared" si="2"/>
        <v>190252000</v>
      </c>
      <c r="K82" s="130">
        <v>0</v>
      </c>
    </row>
    <row r="83" spans="1:11" s="137" customFormat="1">
      <c r="A83" s="135" t="s">
        <v>471</v>
      </c>
      <c r="B83" s="135" t="s">
        <v>472</v>
      </c>
      <c r="C83" s="135" t="s">
        <v>473</v>
      </c>
      <c r="D83" s="135" t="s">
        <v>474</v>
      </c>
      <c r="E83" s="135" t="s">
        <v>475</v>
      </c>
      <c r="F83" s="136">
        <v>0</v>
      </c>
      <c r="G83" s="136">
        <v>0</v>
      </c>
      <c r="H83" s="136">
        <v>0</v>
      </c>
      <c r="I83" s="136">
        <v>0</v>
      </c>
      <c r="J83" s="136">
        <v>0</v>
      </c>
      <c r="K83" s="136">
        <v>0</v>
      </c>
    </row>
    <row r="84" spans="1:11" s="137" customFormat="1">
      <c r="A84" s="135" t="s">
        <v>476</v>
      </c>
      <c r="B84" s="135" t="s">
        <v>477</v>
      </c>
      <c r="C84" s="135" t="s">
        <v>478</v>
      </c>
      <c r="D84" s="135" t="s">
        <v>474</v>
      </c>
      <c r="E84" s="135" t="s">
        <v>475</v>
      </c>
      <c r="F84" s="136">
        <v>0</v>
      </c>
      <c r="G84" s="136">
        <v>0</v>
      </c>
      <c r="H84" s="136">
        <v>0</v>
      </c>
      <c r="I84" s="136">
        <v>0</v>
      </c>
      <c r="J84" s="136">
        <v>0</v>
      </c>
      <c r="K84" s="136">
        <v>0</v>
      </c>
    </row>
    <row r="85" spans="1:11" s="137" customFormat="1">
      <c r="A85" s="135" t="s">
        <v>479</v>
      </c>
      <c r="B85" s="135" t="s">
        <v>480</v>
      </c>
      <c r="C85" s="135" t="s">
        <v>481</v>
      </c>
      <c r="D85" s="135" t="s">
        <v>482</v>
      </c>
      <c r="E85" s="135" t="s">
        <v>483</v>
      </c>
      <c r="F85" s="136">
        <v>0</v>
      </c>
      <c r="G85" s="136">
        <v>4000000</v>
      </c>
      <c r="H85" s="136">
        <v>671000</v>
      </c>
      <c r="I85" s="136">
        <v>671000</v>
      </c>
      <c r="J85" s="136">
        <v>0</v>
      </c>
      <c r="K85" s="136">
        <f t="shared" ref="K85:K129" si="3">IF((G85+I85-H85-F85)&gt;0,(G85+I85-H85-F85),"")</f>
        <v>4000000</v>
      </c>
    </row>
    <row r="86" spans="1:11" s="137" customFormat="1">
      <c r="A86" s="135" t="s">
        <v>484</v>
      </c>
      <c r="B86" s="135" t="s">
        <v>485</v>
      </c>
      <c r="C86" s="135" t="s">
        <v>486</v>
      </c>
      <c r="D86" s="135" t="s">
        <v>487</v>
      </c>
      <c r="E86" s="135" t="s">
        <v>268</v>
      </c>
      <c r="F86" s="136">
        <v>0</v>
      </c>
      <c r="G86" s="136">
        <v>0</v>
      </c>
      <c r="H86" s="136">
        <v>0</v>
      </c>
      <c r="I86" s="136">
        <v>0</v>
      </c>
      <c r="J86" s="136">
        <v>0</v>
      </c>
      <c r="K86" s="136">
        <v>0</v>
      </c>
    </row>
    <row r="87" spans="1:11" s="137" customFormat="1">
      <c r="A87" s="135" t="s">
        <v>488</v>
      </c>
      <c r="B87" s="135" t="s">
        <v>489</v>
      </c>
      <c r="C87" s="135" t="s">
        <v>490</v>
      </c>
      <c r="D87" s="135" t="s">
        <v>487</v>
      </c>
      <c r="E87" s="135" t="s">
        <v>268</v>
      </c>
      <c r="F87" s="136">
        <v>0</v>
      </c>
      <c r="G87" s="136">
        <v>0</v>
      </c>
      <c r="H87" s="136">
        <v>0</v>
      </c>
      <c r="I87" s="136">
        <v>0</v>
      </c>
      <c r="J87" s="136">
        <v>0</v>
      </c>
      <c r="K87" s="136">
        <v>0</v>
      </c>
    </row>
    <row r="88" spans="1:11" s="137" customFormat="1">
      <c r="A88" s="135" t="s">
        <v>491</v>
      </c>
      <c r="B88" s="135" t="s">
        <v>492</v>
      </c>
      <c r="C88" s="135" t="s">
        <v>493</v>
      </c>
      <c r="D88" s="135" t="s">
        <v>487</v>
      </c>
      <c r="E88" s="135" t="s">
        <v>268</v>
      </c>
      <c r="F88" s="136">
        <v>0</v>
      </c>
      <c r="G88" s="136">
        <v>0</v>
      </c>
      <c r="H88" s="136">
        <v>0</v>
      </c>
      <c r="I88" s="136">
        <v>0</v>
      </c>
      <c r="J88" s="136">
        <v>0</v>
      </c>
      <c r="K88" s="136">
        <v>0</v>
      </c>
    </row>
    <row r="89" spans="1:11" s="137" customFormat="1">
      <c r="A89" s="135" t="s">
        <v>494</v>
      </c>
      <c r="B89" s="135" t="s">
        <v>495</v>
      </c>
      <c r="C89" s="135" t="s">
        <v>496</v>
      </c>
      <c r="D89" s="135" t="s">
        <v>487</v>
      </c>
      <c r="E89" s="135" t="s">
        <v>268</v>
      </c>
      <c r="F89" s="136">
        <v>0</v>
      </c>
      <c r="G89" s="136">
        <v>0</v>
      </c>
      <c r="H89" s="136">
        <v>0</v>
      </c>
      <c r="I89" s="136">
        <v>0</v>
      </c>
      <c r="J89" s="136">
        <v>0</v>
      </c>
      <c r="K89" s="136">
        <v>0</v>
      </c>
    </row>
    <row r="90" spans="1:11" s="137" customFormat="1">
      <c r="A90" s="135" t="s">
        <v>497</v>
      </c>
      <c r="B90" s="135" t="s">
        <v>498</v>
      </c>
      <c r="C90" s="135" t="s">
        <v>499</v>
      </c>
      <c r="D90" s="135" t="s">
        <v>487</v>
      </c>
      <c r="E90" s="135" t="s">
        <v>500</v>
      </c>
      <c r="F90" s="136">
        <v>0</v>
      </c>
      <c r="G90" s="136">
        <v>123912802</v>
      </c>
      <c r="H90" s="136">
        <v>123912802</v>
      </c>
      <c r="I90" s="136">
        <f>251741359+66291909</f>
        <v>318033268</v>
      </c>
      <c r="J90" s="136">
        <v>0</v>
      </c>
      <c r="K90" s="136">
        <f t="shared" si="3"/>
        <v>318033268</v>
      </c>
    </row>
    <row r="91" spans="1:11" s="137" customFormat="1">
      <c r="A91" s="135" t="s">
        <v>501</v>
      </c>
      <c r="B91" s="135" t="s">
        <v>502</v>
      </c>
      <c r="C91" s="135" t="s">
        <v>503</v>
      </c>
      <c r="D91" s="135" t="s">
        <v>487</v>
      </c>
      <c r="E91" s="135" t="s">
        <v>504</v>
      </c>
      <c r="F91" s="136">
        <v>0</v>
      </c>
      <c r="G91" s="136">
        <v>138656123</v>
      </c>
      <c r="H91" s="136">
        <v>235919139</v>
      </c>
      <c r="I91" s="136">
        <v>129493269</v>
      </c>
      <c r="J91" s="136">
        <v>0</v>
      </c>
      <c r="K91" s="136">
        <f t="shared" si="3"/>
        <v>32230253</v>
      </c>
    </row>
    <row r="92" spans="1:11" s="137" customFormat="1">
      <c r="A92" s="135" t="s">
        <v>505</v>
      </c>
      <c r="B92" s="135" t="s">
        <v>506</v>
      </c>
      <c r="C92" s="135" t="s">
        <v>507</v>
      </c>
      <c r="D92" s="135" t="s">
        <v>487</v>
      </c>
      <c r="E92" s="135" t="s">
        <v>504</v>
      </c>
      <c r="F92" s="136">
        <v>0</v>
      </c>
      <c r="G92" s="136">
        <v>0</v>
      </c>
      <c r="H92" s="136">
        <v>0</v>
      </c>
      <c r="I92" s="136">
        <v>0</v>
      </c>
      <c r="J92" s="136">
        <v>0</v>
      </c>
      <c r="K92" s="136">
        <v>0</v>
      </c>
    </row>
    <row r="93" spans="1:11" s="137" customFormat="1">
      <c r="A93" s="135" t="s">
        <v>508</v>
      </c>
      <c r="B93" s="135" t="s">
        <v>509</v>
      </c>
      <c r="C93" s="135" t="s">
        <v>510</v>
      </c>
      <c r="D93" s="135" t="s">
        <v>487</v>
      </c>
      <c r="E93" s="135" t="s">
        <v>268</v>
      </c>
      <c r="F93" s="136">
        <v>0</v>
      </c>
      <c r="G93" s="136">
        <v>0</v>
      </c>
      <c r="H93" s="136"/>
      <c r="I93" s="136"/>
      <c r="J93" s="136">
        <v>0</v>
      </c>
      <c r="K93" s="136">
        <v>0</v>
      </c>
    </row>
    <row r="94" spans="1:11" s="137" customFormat="1">
      <c r="A94" s="135" t="s">
        <v>511</v>
      </c>
      <c r="B94" s="135" t="s">
        <v>512</v>
      </c>
      <c r="C94" s="135" t="s">
        <v>513</v>
      </c>
      <c r="D94" s="135" t="s">
        <v>487</v>
      </c>
      <c r="E94" s="135" t="s">
        <v>268</v>
      </c>
      <c r="F94" s="136">
        <v>0</v>
      </c>
      <c r="G94" s="136">
        <v>0</v>
      </c>
      <c r="H94" s="136">
        <v>0</v>
      </c>
      <c r="I94" s="136">
        <v>0</v>
      </c>
      <c r="J94" s="136">
        <v>0</v>
      </c>
      <c r="K94" s="136">
        <v>0</v>
      </c>
    </row>
    <row r="95" spans="1:11" s="137" customFormat="1">
      <c r="A95" s="135" t="s">
        <v>514</v>
      </c>
      <c r="B95" s="135" t="s">
        <v>515</v>
      </c>
      <c r="C95" s="135" t="s">
        <v>516</v>
      </c>
      <c r="D95" s="135" t="s">
        <v>517</v>
      </c>
      <c r="E95" s="135" t="s">
        <v>518</v>
      </c>
      <c r="F95" s="136">
        <v>0</v>
      </c>
      <c r="G95" s="136">
        <v>0</v>
      </c>
      <c r="H95" s="136">
        <v>830502273</v>
      </c>
      <c r="I95" s="136">
        <v>830502273</v>
      </c>
      <c r="J95" s="136">
        <v>0</v>
      </c>
      <c r="K95" s="136">
        <v>0</v>
      </c>
    </row>
    <row r="96" spans="1:11" s="137" customFormat="1">
      <c r="A96" s="135" t="s">
        <v>519</v>
      </c>
      <c r="B96" s="135" t="s">
        <v>520</v>
      </c>
      <c r="C96" s="135" t="s">
        <v>521</v>
      </c>
      <c r="D96" s="135" t="s">
        <v>517</v>
      </c>
      <c r="E96" s="135" t="s">
        <v>518</v>
      </c>
      <c r="F96" s="136">
        <v>0</v>
      </c>
      <c r="G96" s="136">
        <v>345766643</v>
      </c>
      <c r="H96" s="136">
        <v>0</v>
      </c>
      <c r="I96" s="136">
        <v>37695000</v>
      </c>
      <c r="J96" s="136">
        <v>0</v>
      </c>
      <c r="K96" s="136">
        <f t="shared" si="3"/>
        <v>383461643</v>
      </c>
    </row>
    <row r="97" spans="1:13" s="137" customFormat="1">
      <c r="A97" s="135" t="s">
        <v>522</v>
      </c>
      <c r="B97" s="135" t="s">
        <v>523</v>
      </c>
      <c r="C97" s="135" t="s">
        <v>524</v>
      </c>
      <c r="D97" s="135" t="s">
        <v>525</v>
      </c>
      <c r="E97" s="135" t="s">
        <v>526</v>
      </c>
      <c r="F97" s="136">
        <v>0</v>
      </c>
      <c r="G97" s="136">
        <v>372759687</v>
      </c>
      <c r="H97" s="136">
        <v>1358259376</v>
      </c>
      <c r="I97" s="136">
        <v>1575832813</v>
      </c>
      <c r="J97" s="136">
        <v>0</v>
      </c>
      <c r="K97" s="136">
        <f t="shared" si="3"/>
        <v>590333124</v>
      </c>
    </row>
    <row r="98" spans="1:13" s="137" customFormat="1">
      <c r="A98" s="135" t="s">
        <v>527</v>
      </c>
      <c r="B98" s="135" t="s">
        <v>528</v>
      </c>
      <c r="C98" s="135" t="s">
        <v>529</v>
      </c>
      <c r="D98" s="135" t="s">
        <v>530</v>
      </c>
      <c r="E98" s="135" t="s">
        <v>276</v>
      </c>
      <c r="F98" s="136">
        <v>385588</v>
      </c>
      <c r="G98" s="136">
        <v>0</v>
      </c>
      <c r="H98" s="136">
        <v>45047562</v>
      </c>
      <c r="I98" s="136">
        <v>45433150</v>
      </c>
      <c r="J98" s="136">
        <v>0</v>
      </c>
      <c r="K98" s="136">
        <v>0</v>
      </c>
      <c r="M98" s="138"/>
    </row>
    <row r="99" spans="1:13" s="137" customFormat="1">
      <c r="A99" s="135" t="s">
        <v>531</v>
      </c>
      <c r="B99" s="135" t="s">
        <v>532</v>
      </c>
      <c r="C99" s="135" t="s">
        <v>533</v>
      </c>
      <c r="D99" s="135" t="s">
        <v>534</v>
      </c>
      <c r="E99" s="135" t="s">
        <v>475</v>
      </c>
      <c r="F99" s="136">
        <v>0</v>
      </c>
      <c r="G99" s="136">
        <v>0</v>
      </c>
      <c r="H99" s="136">
        <v>0</v>
      </c>
      <c r="I99" s="136">
        <v>0</v>
      </c>
      <c r="J99" s="136">
        <v>0</v>
      </c>
      <c r="K99" s="136">
        <v>0</v>
      </c>
    </row>
    <row r="100" spans="1:13" s="137" customFormat="1">
      <c r="A100" s="135" t="s">
        <v>535</v>
      </c>
      <c r="B100" s="135" t="s">
        <v>536</v>
      </c>
      <c r="C100" s="135" t="s">
        <v>537</v>
      </c>
      <c r="D100" s="135" t="s">
        <v>534</v>
      </c>
      <c r="E100" s="135" t="s">
        <v>538</v>
      </c>
      <c r="F100" s="136">
        <v>0</v>
      </c>
      <c r="G100" s="136">
        <v>0</v>
      </c>
      <c r="H100" s="136">
        <v>0</v>
      </c>
      <c r="I100" s="136">
        <v>0</v>
      </c>
      <c r="J100" s="136">
        <v>0</v>
      </c>
      <c r="K100" s="136">
        <v>0</v>
      </c>
    </row>
    <row r="101" spans="1:13" s="137" customFormat="1">
      <c r="A101" s="135" t="s">
        <v>539</v>
      </c>
      <c r="B101" s="135" t="s">
        <v>540</v>
      </c>
      <c r="C101" s="135" t="s">
        <v>541</v>
      </c>
      <c r="D101" s="135" t="s">
        <v>534</v>
      </c>
      <c r="E101" s="135" t="s">
        <v>538</v>
      </c>
      <c r="F101" s="136">
        <v>0</v>
      </c>
      <c r="G101" s="136">
        <v>0</v>
      </c>
      <c r="H101" s="136">
        <v>99067500</v>
      </c>
      <c r="I101" s="136">
        <v>99067500</v>
      </c>
      <c r="J101" s="136">
        <v>0</v>
      </c>
      <c r="K101" s="136">
        <v>0</v>
      </c>
    </row>
    <row r="102" spans="1:13" s="137" customFormat="1">
      <c r="A102" s="135" t="s">
        <v>542</v>
      </c>
      <c r="B102" s="135" t="s">
        <v>543</v>
      </c>
      <c r="C102" s="135" t="s">
        <v>544</v>
      </c>
      <c r="D102" s="135" t="s">
        <v>534</v>
      </c>
      <c r="E102" s="135" t="s">
        <v>538</v>
      </c>
      <c r="F102" s="136">
        <v>0</v>
      </c>
      <c r="G102" s="136">
        <v>0</v>
      </c>
      <c r="H102" s="136">
        <v>17482500</v>
      </c>
      <c r="I102" s="136">
        <v>17482500</v>
      </c>
      <c r="J102" s="136">
        <v>0</v>
      </c>
      <c r="K102" s="136">
        <v>0</v>
      </c>
    </row>
    <row r="103" spans="1:13" s="137" customFormat="1">
      <c r="A103" s="135" t="s">
        <v>545</v>
      </c>
      <c r="B103" s="135" t="s">
        <v>546</v>
      </c>
      <c r="C103" s="135" t="s">
        <v>547</v>
      </c>
      <c r="D103" s="135" t="s">
        <v>534</v>
      </c>
      <c r="E103" s="135" t="s">
        <v>475</v>
      </c>
      <c r="F103" s="136">
        <v>0</v>
      </c>
      <c r="G103" s="136">
        <v>0</v>
      </c>
      <c r="H103" s="136">
        <v>0</v>
      </c>
      <c r="I103" s="136">
        <v>0</v>
      </c>
      <c r="J103" s="136">
        <v>0</v>
      </c>
      <c r="K103" s="136">
        <v>0</v>
      </c>
    </row>
    <row r="104" spans="1:13" s="137" customFormat="1">
      <c r="A104" s="135" t="s">
        <v>548</v>
      </c>
      <c r="B104" s="135" t="s">
        <v>549</v>
      </c>
      <c r="C104" s="135" t="s">
        <v>550</v>
      </c>
      <c r="D104" s="135" t="s">
        <v>551</v>
      </c>
      <c r="E104" s="135" t="s">
        <v>475</v>
      </c>
      <c r="F104" s="136">
        <v>0</v>
      </c>
      <c r="G104" s="136">
        <v>0</v>
      </c>
      <c r="H104" s="136">
        <v>0</v>
      </c>
      <c r="I104" s="136">
        <v>0</v>
      </c>
      <c r="J104" s="136">
        <v>0</v>
      </c>
      <c r="K104" s="136">
        <v>0</v>
      </c>
    </row>
    <row r="105" spans="1:13" s="137" customFormat="1">
      <c r="A105" s="135" t="s">
        <v>552</v>
      </c>
      <c r="B105" s="135" t="s">
        <v>553</v>
      </c>
      <c r="C105" s="135" t="s">
        <v>554</v>
      </c>
      <c r="D105" s="135" t="s">
        <v>551</v>
      </c>
      <c r="E105" s="135" t="s">
        <v>475</v>
      </c>
      <c r="F105" s="136">
        <v>0</v>
      </c>
      <c r="G105" s="136">
        <v>0</v>
      </c>
      <c r="H105" s="136">
        <v>0</v>
      </c>
      <c r="I105" s="136">
        <v>0</v>
      </c>
      <c r="J105" s="136">
        <v>0</v>
      </c>
      <c r="K105" s="136">
        <v>0</v>
      </c>
    </row>
    <row r="106" spans="1:13" s="137" customFormat="1">
      <c r="A106" s="135" t="s">
        <v>555</v>
      </c>
      <c r="B106" s="135" t="s">
        <v>556</v>
      </c>
      <c r="C106" s="135" t="s">
        <v>557</v>
      </c>
      <c r="D106" s="135" t="s">
        <v>558</v>
      </c>
      <c r="E106" s="135" t="s">
        <v>475</v>
      </c>
      <c r="F106" s="136">
        <v>0</v>
      </c>
      <c r="G106" s="136">
        <v>0</v>
      </c>
      <c r="H106" s="136">
        <v>0</v>
      </c>
      <c r="I106" s="136">
        <v>0</v>
      </c>
      <c r="J106" s="136">
        <v>0</v>
      </c>
      <c r="K106" s="136">
        <v>0</v>
      </c>
    </row>
    <row r="107" spans="1:13" s="137" customFormat="1">
      <c r="A107" s="135" t="s">
        <v>559</v>
      </c>
      <c r="B107" s="135" t="s">
        <v>560</v>
      </c>
      <c r="C107" s="135" t="s">
        <v>561</v>
      </c>
      <c r="D107" s="135" t="s">
        <v>558</v>
      </c>
      <c r="E107" s="135" t="s">
        <v>475</v>
      </c>
      <c r="F107" s="136">
        <v>0</v>
      </c>
      <c r="G107" s="136">
        <v>0</v>
      </c>
      <c r="H107" s="136">
        <v>0</v>
      </c>
      <c r="I107" s="136">
        <v>0</v>
      </c>
      <c r="J107" s="136">
        <v>0</v>
      </c>
      <c r="K107" s="136">
        <v>0</v>
      </c>
    </row>
    <row r="108" spans="1:13" s="137" customFormat="1">
      <c r="A108" s="135" t="s">
        <v>562</v>
      </c>
      <c r="B108" s="135" t="s">
        <v>563</v>
      </c>
      <c r="C108" s="135" t="s">
        <v>564</v>
      </c>
      <c r="D108" s="135" t="s">
        <v>534</v>
      </c>
      <c r="E108" s="135" t="s">
        <v>475</v>
      </c>
      <c r="F108" s="136">
        <v>0</v>
      </c>
      <c r="G108" s="136">
        <v>4106000</v>
      </c>
      <c r="H108" s="136">
        <v>0</v>
      </c>
      <c r="I108" s="136">
        <v>0</v>
      </c>
      <c r="J108" s="136">
        <v>0</v>
      </c>
      <c r="K108" s="136">
        <f t="shared" si="3"/>
        <v>4106000</v>
      </c>
    </row>
    <row r="109" spans="1:13" s="137" customFormat="1">
      <c r="A109" s="135" t="s">
        <v>565</v>
      </c>
      <c r="B109" s="135" t="s">
        <v>566</v>
      </c>
      <c r="C109" s="135" t="s">
        <v>567</v>
      </c>
      <c r="D109" s="135" t="s">
        <v>534</v>
      </c>
      <c r="E109" s="135" t="s">
        <v>538</v>
      </c>
      <c r="F109" s="136">
        <v>0</v>
      </c>
      <c r="G109" s="136">
        <v>0</v>
      </c>
      <c r="H109" s="136">
        <v>11706000</v>
      </c>
      <c r="I109" s="136">
        <v>11706000</v>
      </c>
      <c r="J109" s="136">
        <v>0</v>
      </c>
      <c r="K109" s="136">
        <v>0</v>
      </c>
    </row>
    <row r="110" spans="1:13">
      <c r="A110" s="33" t="s">
        <v>568</v>
      </c>
      <c r="B110" s="33" t="s">
        <v>569</v>
      </c>
      <c r="C110" s="33" t="s">
        <v>570</v>
      </c>
      <c r="D110" s="33" t="s">
        <v>571</v>
      </c>
      <c r="E110" s="33" t="s">
        <v>475</v>
      </c>
      <c r="F110" s="32">
        <v>0</v>
      </c>
      <c r="G110" s="32">
        <v>0</v>
      </c>
      <c r="H110" s="32">
        <v>0</v>
      </c>
      <c r="I110" s="32">
        <v>0</v>
      </c>
      <c r="J110" s="32">
        <v>0</v>
      </c>
      <c r="K110" s="32">
        <v>0</v>
      </c>
    </row>
    <row r="111" spans="1:13">
      <c r="A111" s="33" t="s">
        <v>572</v>
      </c>
      <c r="B111" s="33" t="s">
        <v>573</v>
      </c>
      <c r="C111" s="33" t="s">
        <v>574</v>
      </c>
      <c r="D111" s="33" t="s">
        <v>571</v>
      </c>
      <c r="E111" s="33" t="s">
        <v>475</v>
      </c>
      <c r="F111" s="32">
        <v>0</v>
      </c>
      <c r="G111" s="32">
        <v>0</v>
      </c>
      <c r="H111" s="32">
        <v>0</v>
      </c>
      <c r="I111" s="32">
        <v>0</v>
      </c>
      <c r="J111" s="32">
        <v>0</v>
      </c>
      <c r="K111" s="32">
        <v>0</v>
      </c>
    </row>
    <row r="112" spans="1:13">
      <c r="A112" s="33" t="s">
        <v>575</v>
      </c>
      <c r="B112" s="33" t="s">
        <v>576</v>
      </c>
      <c r="C112" s="33" t="s">
        <v>577</v>
      </c>
      <c r="D112" s="33" t="s">
        <v>571</v>
      </c>
      <c r="E112" s="33" t="s">
        <v>475</v>
      </c>
      <c r="F112" s="32">
        <v>0</v>
      </c>
      <c r="G112" s="32">
        <v>0</v>
      </c>
      <c r="H112" s="32">
        <v>0</v>
      </c>
      <c r="I112" s="32">
        <v>0</v>
      </c>
      <c r="J112" s="32">
        <v>0</v>
      </c>
      <c r="K112" s="32">
        <v>0</v>
      </c>
    </row>
    <row r="113" spans="1:11">
      <c r="A113" s="33" t="s">
        <v>578</v>
      </c>
      <c r="B113" s="33" t="s">
        <v>579</v>
      </c>
      <c r="C113" s="33" t="s">
        <v>580</v>
      </c>
      <c r="D113" s="33" t="s">
        <v>581</v>
      </c>
      <c r="E113" s="33" t="s">
        <v>475</v>
      </c>
      <c r="F113" s="32">
        <v>0</v>
      </c>
      <c r="G113" s="32">
        <v>0</v>
      </c>
      <c r="H113" s="32">
        <v>0</v>
      </c>
      <c r="I113" s="32">
        <v>0</v>
      </c>
      <c r="J113" s="32">
        <v>0</v>
      </c>
      <c r="K113" s="32">
        <v>0</v>
      </c>
    </row>
    <row r="114" spans="1:11">
      <c r="A114" s="33" t="s">
        <v>582</v>
      </c>
      <c r="B114" s="33" t="s">
        <v>583</v>
      </c>
      <c r="C114" s="33" t="s">
        <v>584</v>
      </c>
      <c r="D114" s="33" t="s">
        <v>585</v>
      </c>
      <c r="E114" s="33" t="s">
        <v>466</v>
      </c>
      <c r="F114" s="32">
        <v>0</v>
      </c>
      <c r="G114" s="32">
        <v>0</v>
      </c>
      <c r="H114" s="32">
        <v>0</v>
      </c>
      <c r="I114" s="32">
        <v>0</v>
      </c>
      <c r="J114" s="32">
        <v>0</v>
      </c>
      <c r="K114" s="32">
        <v>0</v>
      </c>
    </row>
    <row r="115" spans="1:11">
      <c r="A115" s="33" t="s">
        <v>586</v>
      </c>
      <c r="B115" s="33" t="s">
        <v>587</v>
      </c>
      <c r="C115" s="33" t="s">
        <v>588</v>
      </c>
      <c r="D115" s="33" t="s">
        <v>589</v>
      </c>
      <c r="E115" s="33" t="s">
        <v>590</v>
      </c>
      <c r="F115" s="32">
        <v>0</v>
      </c>
      <c r="G115" s="32">
        <v>0</v>
      </c>
      <c r="H115" s="32">
        <v>0</v>
      </c>
      <c r="I115" s="32">
        <v>0</v>
      </c>
      <c r="J115" s="32">
        <v>0</v>
      </c>
      <c r="K115" s="32">
        <v>0</v>
      </c>
    </row>
    <row r="116" spans="1:11">
      <c r="A116" s="33" t="s">
        <v>591</v>
      </c>
      <c r="B116" s="33" t="s">
        <v>592</v>
      </c>
      <c r="C116" s="33" t="s">
        <v>593</v>
      </c>
      <c r="D116" s="33" t="s">
        <v>594</v>
      </c>
      <c r="E116" s="33" t="s">
        <v>590</v>
      </c>
      <c r="F116" s="32">
        <v>0</v>
      </c>
      <c r="G116" s="32">
        <v>0</v>
      </c>
      <c r="H116" s="32">
        <v>0</v>
      </c>
      <c r="I116" s="32">
        <v>0</v>
      </c>
      <c r="J116" s="32">
        <v>0</v>
      </c>
      <c r="K116" s="32">
        <v>0</v>
      </c>
    </row>
    <row r="117" spans="1:11">
      <c r="A117" s="33" t="s">
        <v>595</v>
      </c>
      <c r="B117" s="33" t="s">
        <v>596</v>
      </c>
      <c r="C117" s="33" t="s">
        <v>597</v>
      </c>
      <c r="D117" s="33" t="s">
        <v>598</v>
      </c>
      <c r="E117" s="33" t="s">
        <v>599</v>
      </c>
      <c r="F117" s="32">
        <v>0</v>
      </c>
      <c r="G117" s="32">
        <v>0</v>
      </c>
      <c r="H117" s="32">
        <v>0</v>
      </c>
      <c r="I117" s="32">
        <v>0</v>
      </c>
      <c r="J117" s="32">
        <v>0</v>
      </c>
      <c r="K117" s="32">
        <v>0</v>
      </c>
    </row>
    <row r="118" spans="1:11">
      <c r="A118" s="33" t="s">
        <v>600</v>
      </c>
      <c r="B118" s="33" t="s">
        <v>601</v>
      </c>
      <c r="C118" s="33" t="s">
        <v>602</v>
      </c>
      <c r="D118" s="33" t="s">
        <v>598</v>
      </c>
      <c r="E118" s="33" t="s">
        <v>599</v>
      </c>
      <c r="F118" s="32">
        <v>0</v>
      </c>
      <c r="G118" s="32">
        <v>0</v>
      </c>
      <c r="H118" s="32">
        <v>0</v>
      </c>
      <c r="I118" s="32">
        <v>0</v>
      </c>
      <c r="J118" s="32">
        <v>0</v>
      </c>
      <c r="K118" s="32">
        <v>0</v>
      </c>
    </row>
    <row r="119" spans="1:11">
      <c r="A119" s="33" t="s">
        <v>603</v>
      </c>
      <c r="B119" s="33" t="s">
        <v>604</v>
      </c>
      <c r="C119" s="33" t="s">
        <v>605</v>
      </c>
      <c r="D119" s="33" t="s">
        <v>598</v>
      </c>
      <c r="E119" s="33" t="s">
        <v>599</v>
      </c>
      <c r="F119" s="32">
        <v>0</v>
      </c>
      <c r="G119" s="32">
        <v>0</v>
      </c>
      <c r="H119" s="32">
        <v>0</v>
      </c>
      <c r="I119" s="32">
        <v>0</v>
      </c>
      <c r="J119" s="32">
        <v>0</v>
      </c>
      <c r="K119" s="32">
        <v>0</v>
      </c>
    </row>
    <row r="120" spans="1:11">
      <c r="A120" s="33" t="s">
        <v>606</v>
      </c>
      <c r="B120" s="33" t="s">
        <v>607</v>
      </c>
      <c r="C120" s="33" t="s">
        <v>608</v>
      </c>
      <c r="D120" s="33" t="s">
        <v>609</v>
      </c>
      <c r="E120" s="33" t="s">
        <v>599</v>
      </c>
      <c r="F120" s="32">
        <v>0</v>
      </c>
      <c r="G120" s="32">
        <v>0</v>
      </c>
      <c r="H120" s="32">
        <v>0</v>
      </c>
      <c r="I120" s="32">
        <v>0</v>
      </c>
      <c r="J120" s="32">
        <v>0</v>
      </c>
      <c r="K120" s="32">
        <v>0</v>
      </c>
    </row>
    <row r="121" spans="1:11">
      <c r="A121" s="33" t="s">
        <v>610</v>
      </c>
      <c r="B121" s="33" t="s">
        <v>611</v>
      </c>
      <c r="C121" s="33" t="s">
        <v>612</v>
      </c>
      <c r="D121" s="33" t="s">
        <v>613</v>
      </c>
      <c r="E121" s="33" t="s">
        <v>614</v>
      </c>
      <c r="F121" s="32">
        <v>0</v>
      </c>
      <c r="G121" s="32">
        <v>26000000000</v>
      </c>
      <c r="H121" s="32">
        <v>0</v>
      </c>
      <c r="I121" s="32">
        <v>0</v>
      </c>
      <c r="J121" s="32">
        <v>0</v>
      </c>
      <c r="K121" s="32">
        <f t="shared" si="3"/>
        <v>26000000000</v>
      </c>
    </row>
    <row r="122" spans="1:11">
      <c r="A122" s="33" t="s">
        <v>615</v>
      </c>
      <c r="B122" s="33" t="s">
        <v>616</v>
      </c>
      <c r="C122" s="33" t="s">
        <v>617</v>
      </c>
      <c r="D122" s="33" t="s">
        <v>618</v>
      </c>
      <c r="E122" s="33" t="s">
        <v>619</v>
      </c>
      <c r="F122" s="32">
        <v>0</v>
      </c>
      <c r="G122" s="32">
        <v>0</v>
      </c>
      <c r="H122" s="32">
        <v>0</v>
      </c>
      <c r="I122" s="32">
        <v>0</v>
      </c>
      <c r="J122" s="32">
        <v>0</v>
      </c>
      <c r="K122" s="32">
        <v>0</v>
      </c>
    </row>
    <row r="123" spans="1:11">
      <c r="A123" s="33" t="s">
        <v>620</v>
      </c>
      <c r="B123" s="33" t="s">
        <v>621</v>
      </c>
      <c r="C123" s="33" t="s">
        <v>622</v>
      </c>
      <c r="D123" s="33" t="s">
        <v>623</v>
      </c>
      <c r="E123" s="33" t="s">
        <v>624</v>
      </c>
      <c r="F123" s="32">
        <v>0</v>
      </c>
      <c r="G123" s="32">
        <v>0</v>
      </c>
      <c r="H123" s="32">
        <v>0</v>
      </c>
      <c r="I123" s="32">
        <v>0</v>
      </c>
      <c r="J123" s="32">
        <v>0</v>
      </c>
      <c r="K123" s="32">
        <v>0</v>
      </c>
    </row>
    <row r="124" spans="1:11">
      <c r="A124" s="33" t="s">
        <v>625</v>
      </c>
      <c r="B124" s="33" t="s">
        <v>626</v>
      </c>
      <c r="C124" s="33" t="s">
        <v>627</v>
      </c>
      <c r="D124" s="33" t="s">
        <v>628</v>
      </c>
      <c r="E124" s="33" t="s">
        <v>629</v>
      </c>
      <c r="F124" s="32">
        <v>0</v>
      </c>
      <c r="G124" s="32">
        <v>294123842</v>
      </c>
      <c r="H124" s="32">
        <v>0</v>
      </c>
      <c r="I124" s="32">
        <v>46903358</v>
      </c>
      <c r="J124" s="32">
        <v>0</v>
      </c>
      <c r="K124" s="32">
        <f t="shared" si="3"/>
        <v>341027200</v>
      </c>
    </row>
    <row r="125" spans="1:11">
      <c r="A125" s="87">
        <v>41811</v>
      </c>
      <c r="B125" s="33" t="s">
        <v>1046</v>
      </c>
      <c r="C125" s="34" t="s">
        <v>1047</v>
      </c>
      <c r="D125" s="87">
        <v>418</v>
      </c>
      <c r="E125" s="33" t="s">
        <v>629</v>
      </c>
      <c r="F125" s="32">
        <v>0</v>
      </c>
      <c r="G125" s="32">
        <v>294123842</v>
      </c>
      <c r="H125" s="32">
        <v>0</v>
      </c>
      <c r="I125" s="32">
        <v>46903358</v>
      </c>
      <c r="J125" s="32">
        <v>0</v>
      </c>
      <c r="K125" s="32">
        <f t="shared" si="3"/>
        <v>341027200</v>
      </c>
    </row>
    <row r="126" spans="1:11">
      <c r="A126" s="33" t="s">
        <v>630</v>
      </c>
      <c r="B126" s="33" t="s">
        <v>631</v>
      </c>
      <c r="C126" s="33" t="s">
        <v>632</v>
      </c>
      <c r="D126" s="33" t="s">
        <v>633</v>
      </c>
      <c r="E126" s="33" t="s">
        <v>634</v>
      </c>
      <c r="F126" s="32">
        <v>0</v>
      </c>
      <c r="G126" s="32">
        <v>4315495917</v>
      </c>
      <c r="H126" s="32">
        <v>0</v>
      </c>
      <c r="I126" s="32">
        <v>0</v>
      </c>
      <c r="J126" s="32">
        <v>0</v>
      </c>
      <c r="K126" s="32">
        <f t="shared" si="3"/>
        <v>4315495917</v>
      </c>
    </row>
    <row r="127" spans="1:11">
      <c r="A127" s="33" t="s">
        <v>635</v>
      </c>
      <c r="B127" s="33" t="s">
        <v>636</v>
      </c>
      <c r="C127" s="33" t="s">
        <v>637</v>
      </c>
      <c r="D127" s="33" t="s">
        <v>633</v>
      </c>
      <c r="E127" s="33" t="s">
        <v>634</v>
      </c>
      <c r="F127" s="32">
        <v>108748138</v>
      </c>
      <c r="G127" s="32">
        <v>0</v>
      </c>
      <c r="H127" s="32">
        <v>93806716</v>
      </c>
      <c r="I127" s="32">
        <v>0</v>
      </c>
      <c r="J127" s="32">
        <f t="shared" si="2"/>
        <v>202554854</v>
      </c>
      <c r="K127" s="32">
        <v>0</v>
      </c>
    </row>
    <row r="128" spans="1:11">
      <c r="A128" s="33" t="s">
        <v>638</v>
      </c>
      <c r="B128" s="33" t="s">
        <v>639</v>
      </c>
      <c r="C128" s="33" t="s">
        <v>640</v>
      </c>
      <c r="D128" s="33" t="s">
        <v>193</v>
      </c>
      <c r="E128" s="33" t="s">
        <v>641</v>
      </c>
      <c r="F128" s="32">
        <v>0</v>
      </c>
      <c r="G128" s="32">
        <v>0</v>
      </c>
      <c r="H128" s="32">
        <v>0</v>
      </c>
      <c r="I128" s="32">
        <v>0</v>
      </c>
      <c r="J128" s="32">
        <v>0</v>
      </c>
      <c r="K128" s="32">
        <v>0</v>
      </c>
    </row>
    <row r="129" spans="1:11">
      <c r="A129" s="33" t="s">
        <v>642</v>
      </c>
      <c r="B129" s="33" t="s">
        <v>643</v>
      </c>
      <c r="C129" s="33" t="s">
        <v>644</v>
      </c>
      <c r="D129" s="33" t="s">
        <v>193</v>
      </c>
      <c r="E129" s="33" t="s">
        <v>641</v>
      </c>
      <c r="F129" s="32">
        <v>0</v>
      </c>
      <c r="G129" s="32">
        <v>2210813906</v>
      </c>
      <c r="H129" s="32">
        <v>0</v>
      </c>
      <c r="I129" s="32">
        <v>2399433087</v>
      </c>
      <c r="J129" s="32">
        <v>0</v>
      </c>
      <c r="K129" s="32">
        <f t="shared" si="3"/>
        <v>4610246993</v>
      </c>
    </row>
    <row r="130" spans="1:11">
      <c r="A130" s="33" t="s">
        <v>645</v>
      </c>
      <c r="B130" s="33" t="s">
        <v>646</v>
      </c>
      <c r="C130" s="33" t="s">
        <v>647</v>
      </c>
      <c r="D130" s="33" t="s">
        <v>193</v>
      </c>
      <c r="E130" s="33" t="s">
        <v>641</v>
      </c>
      <c r="F130" s="32">
        <v>0</v>
      </c>
      <c r="G130" s="32">
        <v>0</v>
      </c>
      <c r="H130" s="32">
        <v>0</v>
      </c>
      <c r="I130" s="32">
        <v>0</v>
      </c>
      <c r="J130" s="32">
        <v>0</v>
      </c>
      <c r="K130" s="32">
        <v>0</v>
      </c>
    </row>
    <row r="131" spans="1:11">
      <c r="A131" s="33" t="s">
        <v>648</v>
      </c>
      <c r="B131" s="33" t="s">
        <v>649</v>
      </c>
      <c r="C131" s="33" t="s">
        <v>650</v>
      </c>
      <c r="D131" s="33" t="s">
        <v>193</v>
      </c>
      <c r="E131" s="33" t="s">
        <v>641</v>
      </c>
      <c r="F131" s="32">
        <v>0</v>
      </c>
      <c r="G131" s="32">
        <v>0</v>
      </c>
      <c r="H131" s="32">
        <v>0</v>
      </c>
      <c r="I131" s="32">
        <v>0</v>
      </c>
      <c r="J131" s="32">
        <v>0</v>
      </c>
      <c r="K131" s="32">
        <v>0</v>
      </c>
    </row>
    <row r="132" spans="1:11">
      <c r="A132" s="33" t="s">
        <v>651</v>
      </c>
      <c r="B132" s="33" t="s">
        <v>652</v>
      </c>
      <c r="C132" s="33" t="s">
        <v>653</v>
      </c>
      <c r="D132" s="33" t="s">
        <v>193</v>
      </c>
      <c r="E132" s="33" t="s">
        <v>641</v>
      </c>
      <c r="F132" s="32">
        <v>0</v>
      </c>
      <c r="G132" s="32">
        <v>0</v>
      </c>
      <c r="H132" s="32">
        <v>0</v>
      </c>
      <c r="I132" s="32">
        <v>0</v>
      </c>
      <c r="J132" s="32">
        <v>0</v>
      </c>
      <c r="K132" s="32">
        <v>0</v>
      </c>
    </row>
    <row r="133" spans="1:11">
      <c r="A133" s="33" t="s">
        <v>654</v>
      </c>
      <c r="B133" s="33" t="s">
        <v>655</v>
      </c>
      <c r="C133" s="33" t="s">
        <v>656</v>
      </c>
      <c r="D133" s="33" t="s">
        <v>193</v>
      </c>
      <c r="E133" s="33" t="s">
        <v>657</v>
      </c>
      <c r="F133" s="32">
        <v>0</v>
      </c>
      <c r="G133" s="32">
        <v>5161239</v>
      </c>
      <c r="H133" s="32">
        <v>0</v>
      </c>
      <c r="I133" s="32">
        <v>3254168</v>
      </c>
      <c r="J133" s="32">
        <v>0</v>
      </c>
      <c r="K133" s="32">
        <f t="shared" ref="K133:K137" si="4">IF((G133+I133-H133-F133)&gt;0,(G133+I133-H133-F133),"")</f>
        <v>8415407</v>
      </c>
    </row>
    <row r="134" spans="1:11">
      <c r="A134" s="33" t="s">
        <v>658</v>
      </c>
      <c r="B134" s="33" t="s">
        <v>659</v>
      </c>
      <c r="C134" s="33" t="s">
        <v>660</v>
      </c>
      <c r="D134" s="33" t="s">
        <v>193</v>
      </c>
      <c r="E134" s="33" t="s">
        <v>657</v>
      </c>
      <c r="F134" s="32">
        <v>0</v>
      </c>
      <c r="G134" s="32">
        <v>0</v>
      </c>
      <c r="H134" s="32">
        <v>0</v>
      </c>
      <c r="I134" s="32">
        <v>0</v>
      </c>
      <c r="J134" s="32">
        <v>0</v>
      </c>
      <c r="K134" s="32">
        <v>0</v>
      </c>
    </row>
    <row r="135" spans="1:11">
      <c r="A135" s="33" t="s">
        <v>661</v>
      </c>
      <c r="B135" s="33" t="s">
        <v>662</v>
      </c>
      <c r="C135" s="33" t="s">
        <v>663</v>
      </c>
      <c r="D135" s="33" t="s">
        <v>193</v>
      </c>
      <c r="E135" s="33" t="s">
        <v>664</v>
      </c>
      <c r="F135" s="32">
        <v>0</v>
      </c>
      <c r="G135" s="32">
        <v>0</v>
      </c>
      <c r="H135" s="32">
        <v>0</v>
      </c>
      <c r="I135" s="32">
        <v>0</v>
      </c>
      <c r="J135" s="32">
        <v>0</v>
      </c>
      <c r="K135" s="32">
        <v>0</v>
      </c>
    </row>
    <row r="136" spans="1:11">
      <c r="A136" s="33" t="s">
        <v>665</v>
      </c>
      <c r="B136" s="33" t="s">
        <v>666</v>
      </c>
      <c r="C136" s="33" t="s">
        <v>667</v>
      </c>
      <c r="D136" s="33" t="s">
        <v>193</v>
      </c>
      <c r="E136" s="33" t="s">
        <v>664</v>
      </c>
      <c r="F136" s="32">
        <v>0</v>
      </c>
      <c r="G136" s="32">
        <v>0</v>
      </c>
      <c r="H136" s="32">
        <v>0</v>
      </c>
      <c r="I136" s="32">
        <v>0</v>
      </c>
      <c r="J136" s="32">
        <v>0</v>
      </c>
      <c r="K136" s="32">
        <v>0</v>
      </c>
    </row>
    <row r="137" spans="1:11">
      <c r="A137" s="33" t="s">
        <v>668</v>
      </c>
      <c r="B137" s="33" t="s">
        <v>669</v>
      </c>
      <c r="C137" s="33" t="s">
        <v>670</v>
      </c>
      <c r="D137" s="33" t="s">
        <v>193</v>
      </c>
      <c r="E137" s="33" t="s">
        <v>664</v>
      </c>
      <c r="F137" s="32">
        <v>0</v>
      </c>
      <c r="G137" s="32">
        <v>502067988</v>
      </c>
      <c r="H137" s="32">
        <v>0</v>
      </c>
      <c r="I137" s="32">
        <v>537081201</v>
      </c>
      <c r="J137" s="32">
        <v>0</v>
      </c>
      <c r="K137" s="32">
        <f t="shared" si="4"/>
        <v>1039149189</v>
      </c>
    </row>
    <row r="138" spans="1:11">
      <c r="A138" s="33" t="s">
        <v>671</v>
      </c>
      <c r="B138" s="33" t="s">
        <v>672</v>
      </c>
      <c r="C138" s="33" t="s">
        <v>673</v>
      </c>
      <c r="D138" s="33" t="s">
        <v>193</v>
      </c>
      <c r="E138" s="33" t="s">
        <v>664</v>
      </c>
      <c r="F138" s="32">
        <v>0</v>
      </c>
      <c r="G138" s="32">
        <v>0</v>
      </c>
      <c r="H138" s="32">
        <v>0</v>
      </c>
      <c r="I138" s="32">
        <v>0</v>
      </c>
      <c r="J138" s="32">
        <v>0</v>
      </c>
      <c r="K138" s="32">
        <v>0</v>
      </c>
    </row>
    <row r="139" spans="1:11">
      <c r="A139" s="33" t="s">
        <v>674</v>
      </c>
      <c r="B139" s="33" t="s">
        <v>675</v>
      </c>
      <c r="C139" s="33" t="s">
        <v>676</v>
      </c>
      <c r="D139" s="33" t="s">
        <v>193</v>
      </c>
      <c r="E139" s="33" t="s">
        <v>664</v>
      </c>
      <c r="F139" s="32">
        <v>0</v>
      </c>
      <c r="G139" s="32">
        <v>0</v>
      </c>
      <c r="H139" s="32">
        <v>0</v>
      </c>
      <c r="I139" s="32">
        <v>0</v>
      </c>
      <c r="J139" s="32">
        <v>0</v>
      </c>
      <c r="K139" s="32">
        <v>0</v>
      </c>
    </row>
    <row r="140" spans="1:11">
      <c r="A140" s="33" t="s">
        <v>677</v>
      </c>
      <c r="B140" s="33" t="s">
        <v>678</v>
      </c>
      <c r="C140" s="33" t="s">
        <v>679</v>
      </c>
      <c r="D140" s="33" t="s">
        <v>193</v>
      </c>
      <c r="E140" s="33" t="s">
        <v>664</v>
      </c>
      <c r="F140" s="32">
        <v>0</v>
      </c>
      <c r="G140" s="32">
        <v>0</v>
      </c>
      <c r="H140" s="32">
        <v>0</v>
      </c>
      <c r="I140" s="32">
        <v>0</v>
      </c>
      <c r="J140" s="32">
        <v>0</v>
      </c>
      <c r="K140" s="32">
        <v>0</v>
      </c>
    </row>
    <row r="141" spans="1:11">
      <c r="A141" s="33" t="s">
        <v>680</v>
      </c>
      <c r="B141" s="33" t="s">
        <v>681</v>
      </c>
      <c r="C141" s="33" t="s">
        <v>682</v>
      </c>
      <c r="D141" s="33" t="s">
        <v>193</v>
      </c>
      <c r="E141" s="33" t="s">
        <v>641</v>
      </c>
      <c r="F141" s="32">
        <v>0</v>
      </c>
      <c r="G141" s="32">
        <v>0</v>
      </c>
      <c r="H141" s="32">
        <v>0</v>
      </c>
      <c r="I141" s="32">
        <v>0</v>
      </c>
      <c r="J141" s="32">
        <v>0</v>
      </c>
      <c r="K141" s="32">
        <v>0</v>
      </c>
    </row>
    <row r="142" spans="1:11">
      <c r="A142" s="33" t="s">
        <v>683</v>
      </c>
      <c r="B142" s="33" t="s">
        <v>684</v>
      </c>
      <c r="C142" s="33" t="s">
        <v>685</v>
      </c>
      <c r="D142" s="33" t="s">
        <v>193</v>
      </c>
      <c r="E142" s="33" t="s">
        <v>686</v>
      </c>
      <c r="F142" s="32">
        <v>0</v>
      </c>
      <c r="G142" s="32">
        <v>0</v>
      </c>
      <c r="H142" s="32">
        <v>0</v>
      </c>
      <c r="I142" s="32">
        <v>0</v>
      </c>
      <c r="J142" s="32">
        <v>0</v>
      </c>
      <c r="K142" s="32">
        <v>0</v>
      </c>
    </row>
    <row r="143" spans="1:11">
      <c r="A143" s="33" t="s">
        <v>687</v>
      </c>
      <c r="B143" s="33" t="s">
        <v>688</v>
      </c>
      <c r="C143" s="33" t="s">
        <v>689</v>
      </c>
      <c r="D143" s="33" t="s">
        <v>193</v>
      </c>
      <c r="E143" s="33" t="s">
        <v>690</v>
      </c>
      <c r="F143" s="32">
        <v>0</v>
      </c>
      <c r="G143" s="32">
        <v>0</v>
      </c>
      <c r="H143" s="32">
        <v>0</v>
      </c>
      <c r="I143" s="32">
        <v>0</v>
      </c>
      <c r="J143" s="32">
        <v>0</v>
      </c>
      <c r="K143" s="32">
        <v>0</v>
      </c>
    </row>
    <row r="144" spans="1:11">
      <c r="A144" s="33" t="s">
        <v>691</v>
      </c>
      <c r="B144" s="33" t="s">
        <v>692</v>
      </c>
      <c r="C144" s="33" t="s">
        <v>693</v>
      </c>
      <c r="D144" s="33" t="s">
        <v>193</v>
      </c>
      <c r="E144" s="33" t="s">
        <v>694</v>
      </c>
      <c r="F144" s="32">
        <v>0</v>
      </c>
      <c r="G144" s="32">
        <v>0</v>
      </c>
      <c r="H144" s="32">
        <v>0</v>
      </c>
      <c r="I144" s="32">
        <v>0</v>
      </c>
      <c r="J144" s="32">
        <v>0</v>
      </c>
      <c r="K144" s="32">
        <v>0</v>
      </c>
    </row>
    <row r="145" spans="1:11">
      <c r="A145" s="33" t="s">
        <v>695</v>
      </c>
      <c r="B145" s="33" t="s">
        <v>696</v>
      </c>
      <c r="C145" s="33" t="s">
        <v>697</v>
      </c>
      <c r="D145" s="33" t="s">
        <v>193</v>
      </c>
      <c r="E145" s="33" t="s">
        <v>698</v>
      </c>
      <c r="F145" s="32">
        <v>0</v>
      </c>
      <c r="G145" s="32">
        <v>0</v>
      </c>
      <c r="H145" s="32">
        <v>0</v>
      </c>
      <c r="I145" s="32">
        <v>0</v>
      </c>
      <c r="J145" s="32">
        <v>0</v>
      </c>
      <c r="K145" s="32">
        <v>0</v>
      </c>
    </row>
    <row r="146" spans="1:11">
      <c r="A146" s="33" t="s">
        <v>699</v>
      </c>
      <c r="B146" s="33" t="s">
        <v>700</v>
      </c>
      <c r="C146" s="33" t="s">
        <v>701</v>
      </c>
      <c r="D146" s="33" t="s">
        <v>193</v>
      </c>
      <c r="E146" s="33" t="s">
        <v>702</v>
      </c>
      <c r="F146" s="32">
        <v>0</v>
      </c>
      <c r="G146" s="32">
        <v>0</v>
      </c>
      <c r="H146" s="32">
        <v>0</v>
      </c>
      <c r="I146" s="32">
        <v>0</v>
      </c>
      <c r="J146" s="32">
        <v>0</v>
      </c>
      <c r="K146" s="32">
        <v>0</v>
      </c>
    </row>
    <row r="147" spans="1:11">
      <c r="A147" s="33" t="s">
        <v>703</v>
      </c>
      <c r="B147" s="33" t="s">
        <v>704</v>
      </c>
      <c r="C147" s="33" t="s">
        <v>705</v>
      </c>
      <c r="D147" s="33" t="s">
        <v>193</v>
      </c>
      <c r="E147" s="33" t="s">
        <v>706</v>
      </c>
      <c r="F147" s="32">
        <v>0</v>
      </c>
      <c r="G147" s="32">
        <v>0</v>
      </c>
      <c r="H147" s="32">
        <v>0</v>
      </c>
      <c r="I147" s="32">
        <v>0</v>
      </c>
      <c r="J147" s="32">
        <v>0</v>
      </c>
      <c r="K147" s="32">
        <v>0</v>
      </c>
    </row>
    <row r="148" spans="1:11">
      <c r="A148" s="33" t="s">
        <v>707</v>
      </c>
      <c r="B148" s="33" t="s">
        <v>708</v>
      </c>
      <c r="C148" s="33" t="s">
        <v>709</v>
      </c>
      <c r="D148" s="33" t="s">
        <v>193</v>
      </c>
      <c r="E148" s="33" t="s">
        <v>710</v>
      </c>
      <c r="F148" s="32">
        <v>0</v>
      </c>
      <c r="G148" s="32">
        <v>0</v>
      </c>
      <c r="H148" s="32">
        <v>0</v>
      </c>
      <c r="I148" s="32">
        <v>0</v>
      </c>
      <c r="J148" s="32">
        <v>0</v>
      </c>
      <c r="K148" s="32">
        <v>0</v>
      </c>
    </row>
    <row r="149" spans="1:11">
      <c r="A149" s="33" t="s">
        <v>711</v>
      </c>
      <c r="B149" s="33" t="s">
        <v>712</v>
      </c>
      <c r="C149" s="33" t="s">
        <v>713</v>
      </c>
      <c r="D149" s="33" t="s">
        <v>193</v>
      </c>
      <c r="E149" s="33" t="s">
        <v>714</v>
      </c>
      <c r="F149" s="32">
        <v>0</v>
      </c>
      <c r="G149" s="32">
        <v>0</v>
      </c>
      <c r="H149" s="32">
        <v>0</v>
      </c>
      <c r="I149" s="32">
        <v>0</v>
      </c>
      <c r="J149" s="32">
        <v>0</v>
      </c>
      <c r="K149" s="32">
        <v>0</v>
      </c>
    </row>
    <row r="150" spans="1:11">
      <c r="A150" s="33" t="s">
        <v>715</v>
      </c>
      <c r="B150" s="33" t="s">
        <v>716</v>
      </c>
      <c r="C150" s="33" t="s">
        <v>717</v>
      </c>
      <c r="D150" s="33" t="s">
        <v>193</v>
      </c>
      <c r="E150" s="33" t="s">
        <v>718</v>
      </c>
      <c r="F150" s="32">
        <v>0</v>
      </c>
      <c r="G150" s="32">
        <v>0</v>
      </c>
      <c r="H150" s="32">
        <v>0</v>
      </c>
      <c r="I150" s="32">
        <v>0</v>
      </c>
      <c r="J150" s="32">
        <v>0</v>
      </c>
      <c r="K150" s="32">
        <v>0</v>
      </c>
    </row>
    <row r="151" spans="1:11">
      <c r="A151" s="33" t="s">
        <v>719</v>
      </c>
      <c r="B151" s="33" t="s">
        <v>720</v>
      </c>
      <c r="C151" s="33" t="s">
        <v>721</v>
      </c>
      <c r="D151" s="33" t="s">
        <v>193</v>
      </c>
      <c r="E151" s="33" t="s">
        <v>722</v>
      </c>
      <c r="F151" s="32">
        <v>0</v>
      </c>
      <c r="G151" s="32">
        <v>0</v>
      </c>
      <c r="H151" s="32">
        <v>0</v>
      </c>
      <c r="I151" s="32">
        <v>0</v>
      </c>
      <c r="J151" s="32">
        <v>0</v>
      </c>
      <c r="K151" s="32">
        <v>0</v>
      </c>
    </row>
    <row r="152" spans="1:11">
      <c r="A152" s="33" t="s">
        <v>723</v>
      </c>
      <c r="B152" s="33" t="s">
        <v>724</v>
      </c>
      <c r="C152" s="33" t="s">
        <v>725</v>
      </c>
      <c r="D152" s="33" t="s">
        <v>193</v>
      </c>
      <c r="E152" s="33" t="s">
        <v>641</v>
      </c>
      <c r="F152" s="32">
        <v>0</v>
      </c>
      <c r="G152" s="32">
        <v>0</v>
      </c>
      <c r="H152" s="32">
        <v>0</v>
      </c>
      <c r="I152" s="32">
        <v>0</v>
      </c>
      <c r="J152" s="32">
        <v>0</v>
      </c>
      <c r="K152" s="32">
        <v>0</v>
      </c>
    </row>
    <row r="153" spans="1:11">
      <c r="A153" s="33" t="s">
        <v>726</v>
      </c>
      <c r="B153" s="33" t="s">
        <v>727</v>
      </c>
      <c r="C153" s="33" t="s">
        <v>728</v>
      </c>
      <c r="D153" s="33" t="s">
        <v>193</v>
      </c>
      <c r="E153" s="33" t="s">
        <v>641</v>
      </c>
      <c r="F153" s="32">
        <v>0</v>
      </c>
      <c r="G153" s="32">
        <v>0</v>
      </c>
      <c r="H153" s="32">
        <v>0</v>
      </c>
      <c r="I153" s="32">
        <v>0</v>
      </c>
      <c r="J153" s="32">
        <v>0</v>
      </c>
      <c r="K153" s="32">
        <v>0</v>
      </c>
    </row>
    <row r="154" spans="1:11">
      <c r="A154" s="33" t="s">
        <v>729</v>
      </c>
      <c r="B154" s="33" t="s">
        <v>730</v>
      </c>
      <c r="C154" s="33" t="s">
        <v>731</v>
      </c>
      <c r="D154" s="33" t="s">
        <v>193</v>
      </c>
      <c r="E154" s="33" t="s">
        <v>732</v>
      </c>
      <c r="F154" s="32">
        <v>0</v>
      </c>
      <c r="G154" s="32">
        <v>0</v>
      </c>
      <c r="H154" s="32">
        <v>0</v>
      </c>
      <c r="I154" s="32">
        <v>0</v>
      </c>
      <c r="J154" s="32">
        <v>0</v>
      </c>
      <c r="K154" s="32">
        <v>0</v>
      </c>
    </row>
    <row r="155" spans="1:11">
      <c r="A155" s="33" t="s">
        <v>733</v>
      </c>
      <c r="B155" s="33" t="s">
        <v>734</v>
      </c>
      <c r="C155" s="33" t="s">
        <v>735</v>
      </c>
      <c r="D155" s="33" t="s">
        <v>193</v>
      </c>
      <c r="E155" s="33" t="s">
        <v>732</v>
      </c>
      <c r="F155" s="32">
        <v>0</v>
      </c>
      <c r="G155" s="32">
        <v>0</v>
      </c>
      <c r="H155" s="32">
        <v>0</v>
      </c>
      <c r="I155" s="32">
        <v>0</v>
      </c>
      <c r="J155" s="32">
        <v>0</v>
      </c>
      <c r="K155" s="32">
        <v>0</v>
      </c>
    </row>
    <row r="156" spans="1:11">
      <c r="A156" s="33" t="s">
        <v>736</v>
      </c>
      <c r="B156" s="33" t="s">
        <v>737</v>
      </c>
      <c r="C156" s="33" t="s">
        <v>738</v>
      </c>
      <c r="D156" s="33" t="s">
        <v>193</v>
      </c>
      <c r="E156" s="33" t="s">
        <v>732</v>
      </c>
      <c r="F156" s="32">
        <v>0</v>
      </c>
      <c r="G156" s="32">
        <v>0</v>
      </c>
      <c r="H156" s="32">
        <v>0</v>
      </c>
      <c r="I156" s="32">
        <v>0</v>
      </c>
      <c r="J156" s="32">
        <v>0</v>
      </c>
      <c r="K156" s="32">
        <v>0</v>
      </c>
    </row>
    <row r="157" spans="1:11">
      <c r="A157" s="33" t="s">
        <v>739</v>
      </c>
      <c r="B157" s="33" t="s">
        <v>740</v>
      </c>
      <c r="C157" s="33" t="s">
        <v>741</v>
      </c>
      <c r="D157" s="33" t="s">
        <v>193</v>
      </c>
      <c r="E157" s="33" t="s">
        <v>732</v>
      </c>
      <c r="F157" s="32">
        <v>0</v>
      </c>
      <c r="G157" s="32">
        <v>0</v>
      </c>
      <c r="H157" s="32">
        <v>0</v>
      </c>
      <c r="I157" s="32">
        <v>0</v>
      </c>
      <c r="J157" s="32">
        <v>0</v>
      </c>
      <c r="K157" s="32">
        <v>0</v>
      </c>
    </row>
    <row r="158" spans="1:11">
      <c r="A158" s="33" t="s">
        <v>742</v>
      </c>
      <c r="B158" s="33" t="s">
        <v>743</v>
      </c>
      <c r="C158" s="33" t="s">
        <v>744</v>
      </c>
      <c r="D158" s="33" t="s">
        <v>193</v>
      </c>
      <c r="E158" s="33" t="s">
        <v>732</v>
      </c>
      <c r="F158" s="32">
        <v>0</v>
      </c>
      <c r="G158" s="32">
        <v>0</v>
      </c>
      <c r="H158" s="32">
        <v>0</v>
      </c>
      <c r="I158" s="32">
        <v>0</v>
      </c>
      <c r="J158" s="32">
        <v>0</v>
      </c>
      <c r="K158" s="32">
        <v>0</v>
      </c>
    </row>
    <row r="159" spans="1:11">
      <c r="A159" s="33" t="s">
        <v>745</v>
      </c>
      <c r="B159" s="33" t="s">
        <v>746</v>
      </c>
      <c r="C159" s="33" t="s">
        <v>747</v>
      </c>
      <c r="D159" s="33" t="s">
        <v>193</v>
      </c>
      <c r="E159" s="33" t="s">
        <v>748</v>
      </c>
      <c r="F159" s="32">
        <v>0</v>
      </c>
      <c r="G159" s="32">
        <v>0</v>
      </c>
      <c r="H159" s="32">
        <v>0</v>
      </c>
      <c r="I159" s="32">
        <v>0</v>
      </c>
      <c r="J159" s="32">
        <v>0</v>
      </c>
      <c r="K159" s="32">
        <v>0</v>
      </c>
    </row>
    <row r="160" spans="1:11">
      <c r="A160" s="33" t="s">
        <v>749</v>
      </c>
      <c r="B160" s="33" t="s">
        <v>750</v>
      </c>
      <c r="C160" s="33" t="s">
        <v>751</v>
      </c>
      <c r="D160" s="33" t="s">
        <v>193</v>
      </c>
      <c r="E160" s="33" t="s">
        <v>752</v>
      </c>
      <c r="F160" s="32">
        <v>0</v>
      </c>
      <c r="G160" s="32">
        <v>0</v>
      </c>
      <c r="H160" s="32">
        <v>0</v>
      </c>
      <c r="I160" s="32">
        <v>0</v>
      </c>
      <c r="J160" s="32">
        <v>0</v>
      </c>
      <c r="K160" s="32">
        <v>0</v>
      </c>
    </row>
    <row r="161" spans="1:11">
      <c r="A161" s="33" t="s">
        <v>753</v>
      </c>
      <c r="B161" s="33" t="s">
        <v>754</v>
      </c>
      <c r="C161" s="33" t="s">
        <v>755</v>
      </c>
      <c r="D161" s="33" t="s">
        <v>193</v>
      </c>
      <c r="E161" s="33" t="s">
        <v>718</v>
      </c>
      <c r="F161" s="32">
        <v>0</v>
      </c>
      <c r="G161" s="32">
        <v>0</v>
      </c>
      <c r="H161" s="32">
        <v>0</v>
      </c>
      <c r="I161" s="32">
        <v>0</v>
      </c>
      <c r="J161" s="32">
        <v>0</v>
      </c>
      <c r="K161" s="32">
        <v>0</v>
      </c>
    </row>
    <row r="162" spans="1:11">
      <c r="A162" s="33" t="s">
        <v>756</v>
      </c>
      <c r="B162" s="33" t="s">
        <v>757</v>
      </c>
      <c r="C162" s="33" t="s">
        <v>758</v>
      </c>
      <c r="D162" s="33" t="s">
        <v>193</v>
      </c>
      <c r="E162" s="33" t="s">
        <v>722</v>
      </c>
      <c r="F162" s="32">
        <v>0</v>
      </c>
      <c r="G162" s="32">
        <v>0</v>
      </c>
      <c r="H162" s="32">
        <v>0</v>
      </c>
      <c r="I162" s="32">
        <v>0</v>
      </c>
      <c r="J162" s="32">
        <v>0</v>
      </c>
      <c r="K162" s="32">
        <v>0</v>
      </c>
    </row>
    <row r="163" spans="1:11">
      <c r="A163" s="33" t="s">
        <v>759</v>
      </c>
      <c r="B163" s="33" t="s">
        <v>760</v>
      </c>
      <c r="C163" s="33" t="s">
        <v>761</v>
      </c>
      <c r="D163" s="33" t="s">
        <v>193</v>
      </c>
      <c r="E163" s="33" t="s">
        <v>732</v>
      </c>
      <c r="F163" s="32">
        <v>0</v>
      </c>
      <c r="G163" s="32">
        <v>0</v>
      </c>
      <c r="H163" s="32">
        <v>0</v>
      </c>
      <c r="I163" s="32">
        <v>0</v>
      </c>
      <c r="J163" s="32">
        <v>0</v>
      </c>
      <c r="K163" s="32">
        <v>0</v>
      </c>
    </row>
    <row r="164" spans="1:11">
      <c r="A164" s="33" t="s">
        <v>762</v>
      </c>
      <c r="B164" s="33" t="s">
        <v>1014</v>
      </c>
      <c r="C164" s="33" t="s">
        <v>1015</v>
      </c>
      <c r="D164" s="33" t="s">
        <v>193</v>
      </c>
      <c r="E164" s="33" t="s">
        <v>763</v>
      </c>
      <c r="F164" s="32">
        <v>156958333</v>
      </c>
      <c r="G164" s="32">
        <v>0</v>
      </c>
      <c r="H164" s="32">
        <v>490875000</v>
      </c>
      <c r="I164" s="32">
        <v>111750000</v>
      </c>
      <c r="J164" s="32">
        <f t="shared" ref="J164:J197" si="5">IF((F164+H164-I164-G164)&gt;0,(F164+H164-I164-G164),"")</f>
        <v>536083333</v>
      </c>
      <c r="K164" s="32">
        <v>0</v>
      </c>
    </row>
    <row r="165" spans="1:11">
      <c r="A165" s="33" t="s">
        <v>1016</v>
      </c>
      <c r="B165" s="33" t="s">
        <v>1017</v>
      </c>
      <c r="C165" s="33" t="s">
        <v>1018</v>
      </c>
      <c r="D165" s="33" t="s">
        <v>193</v>
      </c>
      <c r="E165" s="33" t="s">
        <v>785</v>
      </c>
      <c r="F165" s="32">
        <v>149896250</v>
      </c>
      <c r="G165" s="32">
        <v>0</v>
      </c>
      <c r="H165" s="32">
        <v>177634375</v>
      </c>
      <c r="I165" s="32">
        <v>143181875</v>
      </c>
      <c r="J165" s="32">
        <f t="shared" si="5"/>
        <v>184348750</v>
      </c>
      <c r="K165" s="32">
        <v>0</v>
      </c>
    </row>
    <row r="166" spans="1:11">
      <c r="A166" s="33" t="s">
        <v>1019</v>
      </c>
      <c r="B166" s="33" t="s">
        <v>1020</v>
      </c>
      <c r="C166" s="33" t="s">
        <v>1021</v>
      </c>
      <c r="D166" s="33" t="s">
        <v>193</v>
      </c>
      <c r="E166" s="33" t="s">
        <v>789</v>
      </c>
      <c r="F166" s="32">
        <v>33336000</v>
      </c>
      <c r="G166" s="32">
        <v>0</v>
      </c>
      <c r="H166" s="32">
        <v>67117500</v>
      </c>
      <c r="I166" s="32">
        <v>0</v>
      </c>
      <c r="J166" s="32">
        <f t="shared" si="5"/>
        <v>100453500</v>
      </c>
      <c r="K166" s="32">
        <v>0</v>
      </c>
    </row>
    <row r="167" spans="1:11">
      <c r="A167" s="33" t="s">
        <v>1022</v>
      </c>
      <c r="B167" s="33" t="s">
        <v>1023</v>
      </c>
      <c r="C167" s="33" t="s">
        <v>1024</v>
      </c>
      <c r="D167" s="33" t="s">
        <v>193</v>
      </c>
      <c r="E167" s="33" t="s">
        <v>801</v>
      </c>
      <c r="F167" s="32">
        <v>13250000</v>
      </c>
      <c r="G167" s="32">
        <v>0</v>
      </c>
      <c r="H167" s="32">
        <v>146500000</v>
      </c>
      <c r="I167" s="32">
        <v>122500000</v>
      </c>
      <c r="J167" s="32">
        <f t="shared" si="5"/>
        <v>37250000</v>
      </c>
      <c r="K167" s="32">
        <v>0</v>
      </c>
    </row>
    <row r="168" spans="1:11">
      <c r="A168" s="33" t="s">
        <v>764</v>
      </c>
      <c r="B168" s="33" t="s">
        <v>765</v>
      </c>
      <c r="C168" s="33" t="s">
        <v>766</v>
      </c>
      <c r="D168" s="33" t="s">
        <v>193</v>
      </c>
      <c r="E168" s="33" t="s">
        <v>767</v>
      </c>
      <c r="F168" s="32">
        <v>0</v>
      </c>
      <c r="G168" s="32">
        <v>0</v>
      </c>
      <c r="H168" s="32">
        <v>0</v>
      </c>
      <c r="I168" s="32">
        <v>0</v>
      </c>
      <c r="J168" s="32">
        <v>0</v>
      </c>
      <c r="K168" s="32">
        <v>0</v>
      </c>
    </row>
    <row r="169" spans="1:11">
      <c r="A169" s="33" t="s">
        <v>1025</v>
      </c>
      <c r="B169" s="33" t="s">
        <v>1026</v>
      </c>
      <c r="C169" s="33" t="s">
        <v>1027</v>
      </c>
      <c r="D169" s="33" t="s">
        <v>193</v>
      </c>
      <c r="E169" s="33" t="s">
        <v>811</v>
      </c>
      <c r="F169" s="32">
        <v>0</v>
      </c>
      <c r="G169" s="32">
        <v>0</v>
      </c>
      <c r="H169" s="32">
        <v>0</v>
      </c>
      <c r="I169" s="32">
        <v>0</v>
      </c>
      <c r="J169" s="32">
        <v>0</v>
      </c>
      <c r="K169" s="32">
        <v>0</v>
      </c>
    </row>
    <row r="170" spans="1:11">
      <c r="A170" s="33" t="s">
        <v>768</v>
      </c>
      <c r="B170" s="33" t="s">
        <v>769</v>
      </c>
      <c r="C170" s="33" t="s">
        <v>770</v>
      </c>
      <c r="D170" s="33" t="s">
        <v>193</v>
      </c>
      <c r="E170" s="33" t="s">
        <v>771</v>
      </c>
      <c r="F170" s="32">
        <v>17269200</v>
      </c>
      <c r="G170" s="32">
        <v>0</v>
      </c>
      <c r="H170" s="32">
        <v>17269200</v>
      </c>
      <c r="I170" s="32">
        <v>0</v>
      </c>
      <c r="J170" s="32">
        <f t="shared" si="5"/>
        <v>34538400</v>
      </c>
      <c r="K170" s="32">
        <v>0</v>
      </c>
    </row>
    <row r="171" spans="1:11">
      <c r="A171" s="33" t="s">
        <v>772</v>
      </c>
      <c r="B171" s="33" t="s">
        <v>773</v>
      </c>
      <c r="C171" s="33" t="s">
        <v>774</v>
      </c>
      <c r="D171" s="33" t="s">
        <v>193</v>
      </c>
      <c r="E171" s="33" t="s">
        <v>775</v>
      </c>
      <c r="F171" s="32">
        <v>0</v>
      </c>
      <c r="G171" s="32">
        <v>0</v>
      </c>
      <c r="H171" s="32">
        <v>0</v>
      </c>
      <c r="I171" s="32">
        <v>0</v>
      </c>
      <c r="J171" s="32">
        <v>0</v>
      </c>
      <c r="K171" s="32">
        <v>0</v>
      </c>
    </row>
    <row r="172" spans="1:11">
      <c r="A172" s="33" t="s">
        <v>776</v>
      </c>
      <c r="B172" s="33" t="s">
        <v>1028</v>
      </c>
      <c r="C172" s="33" t="s">
        <v>1029</v>
      </c>
      <c r="D172" s="33" t="s">
        <v>193</v>
      </c>
      <c r="E172" s="33" t="s">
        <v>839</v>
      </c>
      <c r="F172" s="32">
        <v>157137750</v>
      </c>
      <c r="G172" s="32">
        <v>0</v>
      </c>
      <c r="H172" s="32">
        <v>157692150</v>
      </c>
      <c r="I172" s="32">
        <v>0</v>
      </c>
      <c r="J172" s="32">
        <f t="shared" si="5"/>
        <v>314829900</v>
      </c>
      <c r="K172" s="32">
        <v>0</v>
      </c>
    </row>
    <row r="173" spans="1:11">
      <c r="A173" s="33" t="s">
        <v>1030</v>
      </c>
      <c r="B173" s="33" t="s">
        <v>1031</v>
      </c>
      <c r="C173" s="33" t="s">
        <v>1032</v>
      </c>
      <c r="D173" s="33" t="s">
        <v>193</v>
      </c>
      <c r="E173" s="33" t="s">
        <v>839</v>
      </c>
      <c r="F173" s="32">
        <v>23570663</v>
      </c>
      <c r="G173" s="32">
        <v>0</v>
      </c>
      <c r="H173" s="32">
        <v>23653823</v>
      </c>
      <c r="I173" s="32">
        <v>0</v>
      </c>
      <c r="J173" s="32">
        <f t="shared" si="5"/>
        <v>47224486</v>
      </c>
      <c r="K173" s="32">
        <v>0</v>
      </c>
    </row>
    <row r="174" spans="1:11">
      <c r="A174" s="33" t="s">
        <v>1033</v>
      </c>
      <c r="B174" s="33" t="s">
        <v>777</v>
      </c>
      <c r="C174" s="33" t="s">
        <v>1029</v>
      </c>
      <c r="D174" s="33" t="s">
        <v>193</v>
      </c>
      <c r="E174" s="33" t="s">
        <v>778</v>
      </c>
      <c r="F174" s="32">
        <v>0</v>
      </c>
      <c r="G174" s="32">
        <v>0</v>
      </c>
      <c r="H174" s="32">
        <v>0</v>
      </c>
      <c r="I174" s="32">
        <v>0</v>
      </c>
      <c r="J174" s="32">
        <v>0</v>
      </c>
      <c r="K174" s="32">
        <v>0</v>
      </c>
    </row>
    <row r="175" spans="1:11">
      <c r="A175" s="33" t="s">
        <v>779</v>
      </c>
      <c r="B175" s="33" t="s">
        <v>780</v>
      </c>
      <c r="C175" s="33" t="s">
        <v>781</v>
      </c>
      <c r="D175" s="33" t="s">
        <v>193</v>
      </c>
      <c r="E175" s="33" t="s">
        <v>763</v>
      </c>
      <c r="F175" s="32">
        <v>299500000</v>
      </c>
      <c r="G175" s="32">
        <v>0</v>
      </c>
      <c r="H175" s="32">
        <v>411000000</v>
      </c>
      <c r="I175" s="32">
        <v>0</v>
      </c>
      <c r="J175" s="32">
        <f t="shared" si="5"/>
        <v>710500000</v>
      </c>
      <c r="K175" s="32">
        <v>0</v>
      </c>
    </row>
    <row r="176" spans="1:11">
      <c r="A176" s="33" t="s">
        <v>782</v>
      </c>
      <c r="B176" s="33" t="s">
        <v>783</v>
      </c>
      <c r="C176" s="33" t="s">
        <v>784</v>
      </c>
      <c r="D176" s="33" t="s">
        <v>193</v>
      </c>
      <c r="E176" s="33" t="s">
        <v>785</v>
      </c>
      <c r="F176" s="32">
        <v>0</v>
      </c>
      <c r="G176" s="32">
        <v>47087122</v>
      </c>
      <c r="H176" s="32">
        <v>616781250</v>
      </c>
      <c r="I176" s="32">
        <v>498593750</v>
      </c>
      <c r="J176" s="32">
        <f t="shared" si="5"/>
        <v>71100378</v>
      </c>
      <c r="K176" s="32">
        <v>0</v>
      </c>
    </row>
    <row r="177" spans="1:11">
      <c r="A177" s="33" t="s">
        <v>786</v>
      </c>
      <c r="B177" s="33" t="s">
        <v>787</v>
      </c>
      <c r="C177" s="33" t="s">
        <v>788</v>
      </c>
      <c r="D177" s="33" t="s">
        <v>193</v>
      </c>
      <c r="E177" s="33" t="s">
        <v>789</v>
      </c>
      <c r="F177" s="32">
        <v>44531500</v>
      </c>
      <c r="G177" s="32">
        <v>0</v>
      </c>
      <c r="H177" s="32">
        <v>18378000</v>
      </c>
      <c r="I177" s="32">
        <v>0</v>
      </c>
      <c r="J177" s="32">
        <f t="shared" si="5"/>
        <v>62909500</v>
      </c>
      <c r="K177" s="32">
        <v>0</v>
      </c>
    </row>
    <row r="178" spans="1:11">
      <c r="A178" s="33" t="s">
        <v>790</v>
      </c>
      <c r="B178" s="33" t="s">
        <v>791</v>
      </c>
      <c r="C178" s="33" t="s">
        <v>792</v>
      </c>
      <c r="D178" s="33" t="s">
        <v>193</v>
      </c>
      <c r="E178" s="33" t="s">
        <v>793</v>
      </c>
      <c r="F178" s="32">
        <v>86861364</v>
      </c>
      <c r="G178" s="32">
        <v>0</v>
      </c>
      <c r="H178" s="32">
        <v>61800000</v>
      </c>
      <c r="I178" s="32">
        <v>0</v>
      </c>
      <c r="J178" s="32">
        <f t="shared" si="5"/>
        <v>148661364</v>
      </c>
      <c r="K178" s="32">
        <v>0</v>
      </c>
    </row>
    <row r="179" spans="1:11">
      <c r="A179" s="33" t="s">
        <v>794</v>
      </c>
      <c r="B179" s="33" t="s">
        <v>795</v>
      </c>
      <c r="C179" s="33" t="s">
        <v>796</v>
      </c>
      <c r="D179" s="33" t="s">
        <v>193</v>
      </c>
      <c r="E179" s="33" t="s">
        <v>797</v>
      </c>
      <c r="F179" s="32">
        <v>7531692</v>
      </c>
      <c r="G179" s="32">
        <v>0</v>
      </c>
      <c r="H179" s="32">
        <v>7531692</v>
      </c>
      <c r="I179" s="32">
        <v>0</v>
      </c>
      <c r="J179" s="32">
        <f t="shared" si="5"/>
        <v>15063384</v>
      </c>
      <c r="K179" s="32">
        <v>0</v>
      </c>
    </row>
    <row r="180" spans="1:11">
      <c r="A180" s="33" t="s">
        <v>798</v>
      </c>
      <c r="B180" s="33" t="s">
        <v>799</v>
      </c>
      <c r="C180" s="33" t="s">
        <v>800</v>
      </c>
      <c r="D180" s="33" t="s">
        <v>193</v>
      </c>
      <c r="E180" s="33" t="s">
        <v>801</v>
      </c>
      <c r="F180" s="32">
        <v>1000000</v>
      </c>
      <c r="G180" s="32">
        <v>0</v>
      </c>
      <c r="H180" s="32">
        <v>750000</v>
      </c>
      <c r="I180" s="32">
        <v>0</v>
      </c>
      <c r="J180" s="32">
        <f t="shared" si="5"/>
        <v>1750000</v>
      </c>
      <c r="K180" s="32">
        <v>0</v>
      </c>
    </row>
    <row r="181" spans="1:11">
      <c r="A181" s="33" t="s">
        <v>802</v>
      </c>
      <c r="B181" s="33" t="s">
        <v>803</v>
      </c>
      <c r="C181" s="33" t="s">
        <v>804</v>
      </c>
      <c r="D181" s="33" t="s">
        <v>193</v>
      </c>
      <c r="E181" s="33" t="s">
        <v>767</v>
      </c>
      <c r="F181" s="32">
        <v>0</v>
      </c>
      <c r="G181" s="32">
        <v>0</v>
      </c>
      <c r="H181" s="32">
        <v>0</v>
      </c>
      <c r="I181" s="32">
        <v>0</v>
      </c>
      <c r="J181" s="32">
        <v>0</v>
      </c>
      <c r="K181" s="32">
        <v>0</v>
      </c>
    </row>
    <row r="182" spans="1:11">
      <c r="A182" s="33" t="s">
        <v>805</v>
      </c>
      <c r="B182" s="33" t="s">
        <v>806</v>
      </c>
      <c r="C182" s="33" t="s">
        <v>807</v>
      </c>
      <c r="D182" s="33" t="s">
        <v>193</v>
      </c>
      <c r="E182" s="33" t="s">
        <v>767</v>
      </c>
      <c r="F182" s="32">
        <v>303050</v>
      </c>
      <c r="G182" s="32">
        <v>0</v>
      </c>
      <c r="H182" s="32">
        <v>901245</v>
      </c>
      <c r="I182" s="32">
        <v>0</v>
      </c>
      <c r="J182" s="32">
        <f t="shared" si="5"/>
        <v>1204295</v>
      </c>
      <c r="K182" s="32">
        <v>0</v>
      </c>
    </row>
    <row r="183" spans="1:11">
      <c r="A183" s="33" t="s">
        <v>808</v>
      </c>
      <c r="B183" s="33" t="s">
        <v>809</v>
      </c>
      <c r="C183" s="33" t="s">
        <v>810</v>
      </c>
      <c r="D183" s="33" t="s">
        <v>193</v>
      </c>
      <c r="E183" s="33" t="s">
        <v>811</v>
      </c>
      <c r="F183" s="32">
        <v>0</v>
      </c>
      <c r="G183" s="32">
        <v>0</v>
      </c>
      <c r="H183" s="32">
        <v>0</v>
      </c>
      <c r="I183" s="32">
        <v>0</v>
      </c>
      <c r="J183" s="32">
        <v>0</v>
      </c>
      <c r="K183" s="32">
        <v>0</v>
      </c>
    </row>
    <row r="184" spans="1:11">
      <c r="A184" s="33" t="s">
        <v>1034</v>
      </c>
      <c r="B184" s="33" t="s">
        <v>1035</v>
      </c>
      <c r="C184" s="33" t="s">
        <v>1036</v>
      </c>
      <c r="D184" s="33" t="s">
        <v>193</v>
      </c>
      <c r="E184" s="33" t="s">
        <v>811</v>
      </c>
      <c r="F184" s="32">
        <v>0</v>
      </c>
      <c r="G184" s="32">
        <v>0</v>
      </c>
      <c r="H184" s="32">
        <v>0</v>
      </c>
      <c r="I184" s="32">
        <v>0</v>
      </c>
      <c r="J184" s="32">
        <v>0</v>
      </c>
      <c r="K184" s="32">
        <v>0</v>
      </c>
    </row>
    <row r="185" spans="1:11">
      <c r="A185" s="33" t="s">
        <v>812</v>
      </c>
      <c r="B185" s="33" t="s">
        <v>813</v>
      </c>
      <c r="C185" s="33" t="s">
        <v>814</v>
      </c>
      <c r="D185" s="33" t="s">
        <v>193</v>
      </c>
      <c r="E185" s="33" t="s">
        <v>771</v>
      </c>
      <c r="F185" s="32">
        <v>0</v>
      </c>
      <c r="G185" s="32">
        <v>0</v>
      </c>
      <c r="H185" s="32">
        <v>0</v>
      </c>
      <c r="I185" s="32">
        <v>0</v>
      </c>
      <c r="J185" s="32">
        <v>0</v>
      </c>
      <c r="K185" s="32">
        <v>0</v>
      </c>
    </row>
    <row r="186" spans="1:11">
      <c r="A186" s="33" t="s">
        <v>815</v>
      </c>
      <c r="B186" s="33" t="s">
        <v>816</v>
      </c>
      <c r="C186" s="33" t="s">
        <v>817</v>
      </c>
      <c r="D186" s="33" t="s">
        <v>193</v>
      </c>
      <c r="E186" s="33" t="s">
        <v>771</v>
      </c>
      <c r="F186" s="32">
        <v>0</v>
      </c>
      <c r="G186" s="32">
        <v>0</v>
      </c>
      <c r="H186" s="32">
        <v>0</v>
      </c>
      <c r="I186" s="32">
        <v>0</v>
      </c>
      <c r="J186" s="32">
        <v>0</v>
      </c>
      <c r="K186" s="32">
        <v>0</v>
      </c>
    </row>
    <row r="187" spans="1:11">
      <c r="A187" s="33" t="s">
        <v>818</v>
      </c>
      <c r="B187" s="33" t="s">
        <v>819</v>
      </c>
      <c r="C187" s="33" t="s">
        <v>820</v>
      </c>
      <c r="D187" s="33" t="s">
        <v>193</v>
      </c>
      <c r="E187" s="33" t="s">
        <v>821</v>
      </c>
      <c r="F187" s="32">
        <v>0</v>
      </c>
      <c r="G187" s="32">
        <v>0</v>
      </c>
      <c r="H187" s="32">
        <v>0</v>
      </c>
      <c r="I187" s="32">
        <v>0</v>
      </c>
      <c r="J187" s="32">
        <v>0</v>
      </c>
      <c r="K187" s="32">
        <v>0</v>
      </c>
    </row>
    <row r="188" spans="1:11">
      <c r="A188" s="33" t="s">
        <v>822</v>
      </c>
      <c r="B188" s="33" t="s">
        <v>823</v>
      </c>
      <c r="C188" s="33" t="s">
        <v>824</v>
      </c>
      <c r="D188" s="33" t="s">
        <v>193</v>
      </c>
      <c r="E188" s="33" t="s">
        <v>771</v>
      </c>
      <c r="F188" s="32">
        <v>35167707</v>
      </c>
      <c r="G188" s="32">
        <v>0</v>
      </c>
      <c r="H188" s="32">
        <v>108167706</v>
      </c>
      <c r="I188" s="32">
        <v>93000000</v>
      </c>
      <c r="J188" s="32">
        <f t="shared" si="5"/>
        <v>50335413</v>
      </c>
      <c r="K188" s="32">
        <v>0</v>
      </c>
    </row>
    <row r="189" spans="1:11">
      <c r="A189" s="33" t="s">
        <v>825</v>
      </c>
      <c r="B189" s="33" t="s">
        <v>826</v>
      </c>
      <c r="C189" s="33" t="s">
        <v>827</v>
      </c>
      <c r="D189" s="33" t="s">
        <v>193</v>
      </c>
      <c r="E189" s="33" t="s">
        <v>828</v>
      </c>
      <c r="F189" s="32">
        <v>0</v>
      </c>
      <c r="G189" s="32">
        <v>0</v>
      </c>
      <c r="H189" s="32">
        <v>0</v>
      </c>
      <c r="I189" s="32">
        <v>0</v>
      </c>
      <c r="J189" s="32">
        <v>0</v>
      </c>
      <c r="K189" s="32">
        <v>0</v>
      </c>
    </row>
    <row r="190" spans="1:11">
      <c r="A190" s="33" t="s">
        <v>829</v>
      </c>
      <c r="B190" s="33" t="s">
        <v>830</v>
      </c>
      <c r="C190" s="33" t="s">
        <v>831</v>
      </c>
      <c r="D190" s="33" t="s">
        <v>193</v>
      </c>
      <c r="E190" s="33" t="s">
        <v>832</v>
      </c>
      <c r="F190" s="32">
        <v>3000000</v>
      </c>
      <c r="G190" s="32">
        <v>0</v>
      </c>
      <c r="H190" s="32">
        <v>800000</v>
      </c>
      <c r="I190" s="32">
        <v>0</v>
      </c>
      <c r="J190" s="32">
        <f t="shared" si="5"/>
        <v>3800000</v>
      </c>
      <c r="K190" s="32">
        <v>0</v>
      </c>
    </row>
    <row r="191" spans="1:11">
      <c r="A191" s="33" t="s">
        <v>833</v>
      </c>
      <c r="B191" s="33" t="s">
        <v>834</v>
      </c>
      <c r="C191" s="33" t="s">
        <v>835</v>
      </c>
      <c r="D191" s="33" t="s">
        <v>193</v>
      </c>
      <c r="E191" s="33" t="s">
        <v>778</v>
      </c>
      <c r="F191" s="32">
        <v>0</v>
      </c>
      <c r="G191" s="32">
        <v>0</v>
      </c>
      <c r="H191" s="32">
        <v>0</v>
      </c>
      <c r="I191" s="32">
        <v>0</v>
      </c>
      <c r="J191" s="32">
        <v>0</v>
      </c>
      <c r="K191" s="32">
        <v>0</v>
      </c>
    </row>
    <row r="192" spans="1:11">
      <c r="A192" s="33" t="s">
        <v>836</v>
      </c>
      <c r="B192" s="33" t="s">
        <v>837</v>
      </c>
      <c r="C192" s="33" t="s">
        <v>838</v>
      </c>
      <c r="D192" s="33" t="s">
        <v>193</v>
      </c>
      <c r="E192" s="33" t="s">
        <v>839</v>
      </c>
      <c r="F192" s="32">
        <v>157137750</v>
      </c>
      <c r="G192" s="32">
        <v>0</v>
      </c>
      <c r="H192" s="32">
        <v>157692150</v>
      </c>
      <c r="I192" s="32">
        <v>0</v>
      </c>
      <c r="J192" s="32">
        <f t="shared" si="5"/>
        <v>314829900</v>
      </c>
      <c r="K192" s="32">
        <v>0</v>
      </c>
    </row>
    <row r="193" spans="1:11">
      <c r="A193" s="33" t="s">
        <v>840</v>
      </c>
      <c r="B193" s="33" t="s">
        <v>841</v>
      </c>
      <c r="C193" s="33" t="s">
        <v>842</v>
      </c>
      <c r="D193" s="33" t="s">
        <v>193</v>
      </c>
      <c r="E193" s="33" t="s">
        <v>839</v>
      </c>
      <c r="F193" s="32">
        <v>23570662</v>
      </c>
      <c r="G193" s="32">
        <v>0</v>
      </c>
      <c r="H193" s="32">
        <v>23653822</v>
      </c>
      <c r="I193" s="32">
        <v>0</v>
      </c>
      <c r="J193" s="32">
        <f t="shared" si="5"/>
        <v>47224484</v>
      </c>
      <c r="K193" s="32">
        <v>0</v>
      </c>
    </row>
    <row r="194" spans="1:11">
      <c r="A194" s="33" t="s">
        <v>843</v>
      </c>
      <c r="B194" s="33" t="s">
        <v>844</v>
      </c>
      <c r="C194" s="33" t="s">
        <v>845</v>
      </c>
      <c r="D194" s="33" t="s">
        <v>193</v>
      </c>
      <c r="E194" s="33" t="s">
        <v>846</v>
      </c>
      <c r="F194" s="32">
        <v>2184573</v>
      </c>
      <c r="G194" s="32">
        <v>0</v>
      </c>
      <c r="H194" s="32">
        <v>1817996</v>
      </c>
      <c r="I194" s="32">
        <v>0</v>
      </c>
      <c r="J194" s="32">
        <f t="shared" si="5"/>
        <v>4002569</v>
      </c>
      <c r="K194" s="32">
        <v>0</v>
      </c>
    </row>
    <row r="195" spans="1:11">
      <c r="A195" s="33" t="s">
        <v>847</v>
      </c>
      <c r="B195" s="33" t="s">
        <v>848</v>
      </c>
      <c r="C195" s="33" t="s">
        <v>849</v>
      </c>
      <c r="D195" s="33" t="s">
        <v>193</v>
      </c>
      <c r="E195" s="33" t="s">
        <v>811</v>
      </c>
      <c r="F195" s="32">
        <v>2145000</v>
      </c>
      <c r="G195" s="32">
        <v>0</v>
      </c>
      <c r="H195" s="32">
        <v>2145000</v>
      </c>
      <c r="I195" s="32">
        <v>0</v>
      </c>
      <c r="J195" s="32">
        <f t="shared" si="5"/>
        <v>4290000</v>
      </c>
      <c r="K195" s="32">
        <v>0</v>
      </c>
    </row>
    <row r="196" spans="1:11">
      <c r="A196" s="33" t="s">
        <v>850</v>
      </c>
      <c r="B196" s="33" t="s">
        <v>851</v>
      </c>
      <c r="C196" s="33" t="s">
        <v>852</v>
      </c>
      <c r="D196" s="33" t="s">
        <v>193</v>
      </c>
      <c r="E196" s="33" t="s">
        <v>853</v>
      </c>
      <c r="F196" s="32">
        <v>124885094</v>
      </c>
      <c r="G196" s="32">
        <v>0</v>
      </c>
      <c r="H196" s="32">
        <v>369042188</v>
      </c>
      <c r="I196" s="32">
        <v>367233751</v>
      </c>
      <c r="J196" s="32">
        <f t="shared" si="5"/>
        <v>126693531</v>
      </c>
      <c r="K196" s="32">
        <v>0</v>
      </c>
    </row>
    <row r="197" spans="1:11">
      <c r="A197" s="33" t="s">
        <v>854</v>
      </c>
      <c r="B197" s="33" t="s">
        <v>855</v>
      </c>
      <c r="C197" s="33" t="s">
        <v>856</v>
      </c>
      <c r="D197" s="33" t="s">
        <v>193</v>
      </c>
      <c r="E197" s="33" t="s">
        <v>857</v>
      </c>
      <c r="F197" s="32">
        <v>35199999</v>
      </c>
      <c r="G197" s="32">
        <v>0</v>
      </c>
      <c r="H197" s="32">
        <v>55314285</v>
      </c>
      <c r="I197" s="32">
        <v>0</v>
      </c>
      <c r="J197" s="32">
        <f t="shared" si="5"/>
        <v>90514284</v>
      </c>
      <c r="K197" s="32">
        <v>0</v>
      </c>
    </row>
    <row r="198" spans="1:11">
      <c r="A198" s="33" t="s">
        <v>858</v>
      </c>
      <c r="B198" s="33" t="s">
        <v>859</v>
      </c>
      <c r="C198" s="33" t="s">
        <v>860</v>
      </c>
      <c r="D198" s="33" t="s">
        <v>193</v>
      </c>
      <c r="E198" s="33" t="s">
        <v>861</v>
      </c>
      <c r="F198" s="32">
        <v>0</v>
      </c>
      <c r="G198" s="32">
        <v>0</v>
      </c>
      <c r="H198" s="32">
        <v>0</v>
      </c>
      <c r="I198" s="32">
        <v>0</v>
      </c>
      <c r="J198" s="32">
        <v>0</v>
      </c>
      <c r="K198" s="32">
        <v>0</v>
      </c>
    </row>
    <row r="199" spans="1:11">
      <c r="A199" s="33" t="s">
        <v>862</v>
      </c>
      <c r="B199" s="33" t="s">
        <v>863</v>
      </c>
      <c r="C199" s="33" t="s">
        <v>864</v>
      </c>
      <c r="D199" s="33" t="s">
        <v>193</v>
      </c>
      <c r="E199" s="33" t="s">
        <v>865</v>
      </c>
      <c r="F199" s="32">
        <v>18517420</v>
      </c>
      <c r="G199" s="32">
        <v>0</v>
      </c>
      <c r="H199" s="32">
        <v>18469727</v>
      </c>
      <c r="I199" s="32">
        <v>0</v>
      </c>
      <c r="J199" s="32">
        <f t="shared" ref="J199:J215" si="6">IF((F199+H199-I199-G199)&gt;0,(F199+H199-I199-G199),"")</f>
        <v>36987147</v>
      </c>
      <c r="K199" s="32">
        <v>0</v>
      </c>
    </row>
    <row r="200" spans="1:11">
      <c r="A200" s="33" t="s">
        <v>1037</v>
      </c>
      <c r="B200" s="33" t="s">
        <v>1038</v>
      </c>
      <c r="C200" s="33" t="s">
        <v>1039</v>
      </c>
      <c r="D200" s="33" t="s">
        <v>193</v>
      </c>
      <c r="E200" s="33" t="s">
        <v>801</v>
      </c>
      <c r="F200" s="32">
        <v>0</v>
      </c>
      <c r="G200" s="32">
        <v>500000</v>
      </c>
      <c r="H200" s="32">
        <v>27500000</v>
      </c>
      <c r="I200" s="32">
        <v>22000000</v>
      </c>
      <c r="J200" s="32">
        <f t="shared" si="6"/>
        <v>5000000</v>
      </c>
      <c r="K200" s="32">
        <v>0</v>
      </c>
    </row>
    <row r="201" spans="1:11">
      <c r="A201" s="33" t="s">
        <v>866</v>
      </c>
      <c r="B201" s="33" t="s">
        <v>867</v>
      </c>
      <c r="C201" s="33" t="s">
        <v>868</v>
      </c>
      <c r="D201" s="33" t="s">
        <v>193</v>
      </c>
      <c r="E201" s="33" t="s">
        <v>869</v>
      </c>
      <c r="F201" s="32">
        <v>0</v>
      </c>
      <c r="G201" s="32">
        <v>0</v>
      </c>
      <c r="H201" s="32">
        <v>0</v>
      </c>
      <c r="I201" s="32">
        <v>0</v>
      </c>
      <c r="J201" s="32">
        <v>0</v>
      </c>
      <c r="K201" s="32">
        <v>0</v>
      </c>
    </row>
    <row r="202" spans="1:11">
      <c r="A202" s="33" t="s">
        <v>870</v>
      </c>
      <c r="B202" s="33" t="s">
        <v>871</v>
      </c>
      <c r="C202" s="33" t="s">
        <v>872</v>
      </c>
      <c r="D202" s="33" t="s">
        <v>193</v>
      </c>
      <c r="E202" s="33" t="s">
        <v>873</v>
      </c>
      <c r="F202" s="32">
        <v>0</v>
      </c>
      <c r="G202" s="32">
        <v>0</v>
      </c>
      <c r="H202" s="32">
        <v>0</v>
      </c>
      <c r="I202" s="32">
        <v>0</v>
      </c>
      <c r="J202" s="32">
        <v>0</v>
      </c>
      <c r="K202" s="32">
        <v>0</v>
      </c>
    </row>
    <row r="203" spans="1:11">
      <c r="A203" s="33" t="s">
        <v>874</v>
      </c>
      <c r="B203" s="33" t="s">
        <v>875</v>
      </c>
      <c r="C203" s="33" t="s">
        <v>876</v>
      </c>
      <c r="D203" s="33" t="s">
        <v>193</v>
      </c>
      <c r="E203" s="33" t="s">
        <v>877</v>
      </c>
      <c r="F203" s="32">
        <v>1647237</v>
      </c>
      <c r="G203" s="32">
        <v>0</v>
      </c>
      <c r="H203" s="32">
        <v>10647229</v>
      </c>
      <c r="I203" s="32">
        <v>0</v>
      </c>
      <c r="J203" s="32">
        <f t="shared" si="6"/>
        <v>12294466</v>
      </c>
      <c r="K203" s="32">
        <v>0</v>
      </c>
    </row>
    <row r="204" spans="1:11">
      <c r="A204" s="33" t="s">
        <v>878</v>
      </c>
      <c r="B204" s="33" t="s">
        <v>879</v>
      </c>
      <c r="C204" s="33" t="s">
        <v>880</v>
      </c>
      <c r="D204" s="33" t="s">
        <v>193</v>
      </c>
      <c r="E204" s="33" t="s">
        <v>881</v>
      </c>
      <c r="F204" s="32">
        <v>11883352</v>
      </c>
      <c r="G204" s="32">
        <v>0</v>
      </c>
      <c r="H204" s="32">
        <v>106635374</v>
      </c>
      <c r="I204" s="32">
        <v>0</v>
      </c>
      <c r="J204" s="32">
        <f t="shared" si="6"/>
        <v>118518726</v>
      </c>
      <c r="K204" s="32">
        <v>0</v>
      </c>
    </row>
    <row r="205" spans="1:11">
      <c r="A205" s="33" t="s">
        <v>882</v>
      </c>
      <c r="B205" s="33" t="s">
        <v>883</v>
      </c>
      <c r="C205" s="33" t="s">
        <v>884</v>
      </c>
      <c r="D205" s="33" t="s">
        <v>193</v>
      </c>
      <c r="E205" s="33" t="s">
        <v>885</v>
      </c>
      <c r="F205" s="32">
        <v>0</v>
      </c>
      <c r="G205" s="32">
        <v>0</v>
      </c>
      <c r="H205" s="32">
        <v>0</v>
      </c>
      <c r="I205" s="32">
        <v>0</v>
      </c>
      <c r="J205" s="32">
        <v>0</v>
      </c>
      <c r="K205" s="32">
        <v>0</v>
      </c>
    </row>
    <row r="206" spans="1:11">
      <c r="A206" s="33" t="s">
        <v>886</v>
      </c>
      <c r="B206" s="33" t="s">
        <v>887</v>
      </c>
      <c r="C206" s="33" t="s">
        <v>888</v>
      </c>
      <c r="D206" s="33" t="s">
        <v>193</v>
      </c>
      <c r="E206" s="33" t="s">
        <v>889</v>
      </c>
      <c r="F206" s="32">
        <v>0</v>
      </c>
      <c r="G206" s="32">
        <v>0</v>
      </c>
      <c r="H206" s="32">
        <v>0</v>
      </c>
      <c r="I206" s="32">
        <v>0</v>
      </c>
      <c r="J206" s="32">
        <v>0</v>
      </c>
      <c r="K206" s="32">
        <v>0</v>
      </c>
    </row>
    <row r="207" spans="1:11">
      <c r="A207" s="33" t="s">
        <v>890</v>
      </c>
      <c r="B207" s="33" t="s">
        <v>891</v>
      </c>
      <c r="C207" s="33" t="s">
        <v>892</v>
      </c>
      <c r="D207" s="33" t="s">
        <v>193</v>
      </c>
      <c r="E207" s="33" t="s">
        <v>893</v>
      </c>
      <c r="F207" s="32">
        <v>558800</v>
      </c>
      <c r="G207" s="32">
        <v>0</v>
      </c>
      <c r="H207" s="32">
        <v>583000</v>
      </c>
      <c r="I207" s="32">
        <v>0</v>
      </c>
      <c r="J207" s="32">
        <f t="shared" si="6"/>
        <v>1141800</v>
      </c>
      <c r="K207" s="32">
        <v>0</v>
      </c>
    </row>
    <row r="208" spans="1:11">
      <c r="A208" s="33" t="s">
        <v>894</v>
      </c>
      <c r="B208" s="33" t="s">
        <v>895</v>
      </c>
      <c r="C208" s="33" t="s">
        <v>896</v>
      </c>
      <c r="D208" s="33" t="s">
        <v>193</v>
      </c>
      <c r="E208" s="33" t="s">
        <v>778</v>
      </c>
      <c r="F208" s="32">
        <v>12590347</v>
      </c>
      <c r="G208" s="32">
        <v>0</v>
      </c>
      <c r="H208" s="35">
        <v>16272170</v>
      </c>
      <c r="I208" s="35">
        <v>2</v>
      </c>
      <c r="J208" s="32">
        <f t="shared" si="6"/>
        <v>28862515</v>
      </c>
      <c r="K208" s="32">
        <v>0</v>
      </c>
    </row>
    <row r="209" spans="1:12">
      <c r="A209" s="34" t="s">
        <v>897</v>
      </c>
      <c r="B209" s="34" t="s">
        <v>898</v>
      </c>
      <c r="C209" s="34" t="s">
        <v>899</v>
      </c>
      <c r="D209" s="34" t="s">
        <v>193</v>
      </c>
      <c r="E209" s="34" t="s">
        <v>778</v>
      </c>
      <c r="F209" s="32">
        <v>0</v>
      </c>
      <c r="G209" s="32">
        <v>0</v>
      </c>
      <c r="H209" s="32">
        <v>0</v>
      </c>
      <c r="I209" s="32">
        <v>0</v>
      </c>
      <c r="J209" s="32">
        <v>0</v>
      </c>
      <c r="K209" s="32">
        <v>0</v>
      </c>
    </row>
    <row r="210" spans="1:12">
      <c r="A210" s="34" t="s">
        <v>900</v>
      </c>
      <c r="B210" s="34" t="s">
        <v>901</v>
      </c>
      <c r="C210" s="34" t="s">
        <v>902</v>
      </c>
      <c r="D210" s="34" t="s">
        <v>193</v>
      </c>
      <c r="E210" s="34" t="s">
        <v>903</v>
      </c>
      <c r="F210" s="32">
        <v>0</v>
      </c>
      <c r="G210" s="32">
        <v>0</v>
      </c>
      <c r="H210" s="32">
        <v>0</v>
      </c>
      <c r="I210" s="32">
        <v>0</v>
      </c>
      <c r="J210" s="32">
        <v>0</v>
      </c>
      <c r="K210" s="32">
        <v>0</v>
      </c>
    </row>
    <row r="211" spans="1:12">
      <c r="A211" s="34" t="s">
        <v>904</v>
      </c>
      <c r="B211" s="34" t="s">
        <v>905</v>
      </c>
      <c r="C211" s="34" t="s">
        <v>906</v>
      </c>
      <c r="D211" s="34" t="s">
        <v>193</v>
      </c>
      <c r="E211" s="34" t="s">
        <v>778</v>
      </c>
      <c r="F211" s="32">
        <v>0</v>
      </c>
      <c r="G211" s="32">
        <v>0</v>
      </c>
      <c r="H211" s="32">
        <v>0</v>
      </c>
      <c r="I211" s="32">
        <v>0</v>
      </c>
      <c r="J211" s="32">
        <v>0</v>
      </c>
      <c r="K211" s="32">
        <v>0</v>
      </c>
    </row>
    <row r="212" spans="1:12">
      <c r="A212" s="34" t="s">
        <v>907</v>
      </c>
      <c r="B212" s="34" t="s">
        <v>908</v>
      </c>
      <c r="C212" s="34" t="s">
        <v>909</v>
      </c>
      <c r="D212" s="34" t="s">
        <v>193</v>
      </c>
      <c r="E212" s="34" t="s">
        <v>903</v>
      </c>
      <c r="F212" s="32">
        <v>0</v>
      </c>
      <c r="G212" s="32">
        <v>0</v>
      </c>
      <c r="H212" s="32">
        <v>0</v>
      </c>
      <c r="I212" s="32">
        <v>0</v>
      </c>
      <c r="J212" s="32">
        <v>0</v>
      </c>
      <c r="K212" s="32">
        <v>0</v>
      </c>
    </row>
    <row r="213" spans="1:12">
      <c r="A213" s="34" t="s">
        <v>910</v>
      </c>
      <c r="B213" s="34" t="s">
        <v>911</v>
      </c>
      <c r="C213" s="34" t="s">
        <v>912</v>
      </c>
      <c r="D213" s="34" t="s">
        <v>193</v>
      </c>
      <c r="E213" s="34" t="s">
        <v>913</v>
      </c>
      <c r="F213" s="32">
        <v>123912802</v>
      </c>
      <c r="G213" s="32">
        <v>0</v>
      </c>
      <c r="H213" s="32">
        <f>251741359+66291909</f>
        <v>318033268</v>
      </c>
      <c r="I213" s="32">
        <v>0</v>
      </c>
      <c r="J213" s="32">
        <f t="shared" si="6"/>
        <v>441946070</v>
      </c>
      <c r="K213" s="32">
        <v>0</v>
      </c>
    </row>
    <row r="214" spans="1:12">
      <c r="A214" s="34" t="s">
        <v>914</v>
      </c>
      <c r="B214" s="34" t="s">
        <v>915</v>
      </c>
      <c r="C214" s="34" t="s">
        <v>916</v>
      </c>
      <c r="D214" s="34" t="s">
        <v>193</v>
      </c>
      <c r="E214" s="34" t="s">
        <v>913</v>
      </c>
      <c r="F214" s="32">
        <v>0</v>
      </c>
      <c r="G214" s="32">
        <v>0</v>
      </c>
      <c r="H214" s="32">
        <v>0</v>
      </c>
      <c r="I214" s="32">
        <v>0</v>
      </c>
      <c r="J214" s="32">
        <v>0</v>
      </c>
      <c r="K214" s="32">
        <v>0</v>
      </c>
    </row>
    <row r="215" spans="1:12">
      <c r="A215" s="34" t="s">
        <v>917</v>
      </c>
      <c r="B215" s="34" t="s">
        <v>918</v>
      </c>
      <c r="C215" s="34" t="s">
        <v>919</v>
      </c>
      <c r="D215" s="34" t="s">
        <v>193</v>
      </c>
      <c r="E215" s="34" t="s">
        <v>920</v>
      </c>
      <c r="F215" s="32">
        <v>134602327</v>
      </c>
      <c r="G215" s="32">
        <v>0</v>
      </c>
      <c r="H215" s="32">
        <v>0</v>
      </c>
      <c r="I215" s="32">
        <f>36987484+17709994</f>
        <v>54697478</v>
      </c>
      <c r="J215" s="32">
        <f t="shared" si="6"/>
        <v>79904849</v>
      </c>
      <c r="K215" s="32">
        <v>0</v>
      </c>
    </row>
    <row r="216" spans="1:12" s="95" customFormat="1">
      <c r="A216" s="34" t="s">
        <v>921</v>
      </c>
      <c r="B216" s="34" t="s">
        <v>922</v>
      </c>
      <c r="C216" s="34" t="s">
        <v>923</v>
      </c>
      <c r="D216" s="95" t="s">
        <v>193</v>
      </c>
      <c r="F216" s="32">
        <v>0</v>
      </c>
      <c r="G216" s="32">
        <v>0</v>
      </c>
      <c r="H216" s="32">
        <v>0</v>
      </c>
      <c r="I216" s="32">
        <v>0</v>
      </c>
      <c r="J216" s="32">
        <v>0</v>
      </c>
      <c r="K216" s="32">
        <v>0</v>
      </c>
    </row>
    <row r="217" spans="1:12">
      <c r="F217" s="96">
        <f>SUM(F5:F216)</f>
        <v>35926206358</v>
      </c>
      <c r="G217" s="96">
        <f t="shared" ref="G217:K217" si="7">SUM(G5:G216)</f>
        <v>35926206358</v>
      </c>
      <c r="H217" s="96">
        <f t="shared" si="7"/>
        <v>19561637194</v>
      </c>
      <c r="I217" s="96">
        <f t="shared" si="7"/>
        <v>19561637194</v>
      </c>
      <c r="J217" s="96">
        <f t="shared" si="7"/>
        <v>39277594347</v>
      </c>
      <c r="K217" s="96">
        <f t="shared" si="7"/>
        <v>39277594347</v>
      </c>
      <c r="L217" s="96">
        <f>J217-K217</f>
        <v>0</v>
      </c>
    </row>
  </sheetData>
  <mergeCells count="7">
    <mergeCell ref="A3:B3"/>
    <mergeCell ref="A4:B4"/>
    <mergeCell ref="F3:G3"/>
    <mergeCell ref="H3:I3"/>
    <mergeCell ref="J3:K3"/>
    <mergeCell ref="D3:E3"/>
    <mergeCell ref="D4:E4"/>
  </mergeCells>
  <dataValidations count="71">
    <dataValidation type="textLength" errorStyle="information" allowBlank="1" showInputMessage="1" showErrorMessage="1" error="XLBVal:8=Account Code_x000d__x000a_XLBRowCount:3=237_x000d__x000a_XLBColCount:3=9_x000d__x000a_Style:2=1_x000d__x000a_" sqref="A4">
      <formula1>0</formula1>
      <formula2>300</formula2>
    </dataValidation>
    <dataValidation type="textLength" errorStyle="information" allowBlank="1" showInputMessage="1" showErrorMessage="1" error="XLBVal:2=0_x000d__x000a_" sqref="H96 I172:I173 H178:H179 H99:I100 H7:I23 H47:H48 H175:I175 I53:I60 H193:I194 I64:I79 H103:I107 H63:H79 H209:I216 I25:I48 H201:I207 H81:I84 H53:H61 H93:I94 H190:I191 H86:I90 I138:I168 H167 H125:H163 H165 H182:H184 K215 I130:I132 I178:I184 I196:I200 I188 I134:I136 H196 H110:I124 H25:H36 H38:H45 H50:I52 I85:J85 J216:K216 J7:J17 J19:J36 J38:J42 J44:J45 J47:J48 J50:J55 J59:J69 J71:J80 J83:J84 J86:J126 J128:J163 J168:J169 J171:K171 J174:K174 J181:K181 J183:J187 J189:K189 J191:K191 J198:K198 J201:J202 J205:J206 J209:J212 J214:K214 K5:K60 K64:K84 K86:K89 K92:K95 K98:K107 K109:K120 K122:K123 K127:K128 K130:K132 K134:K136 K138:K170 K172:K173 K175:K180 K182:K188 K190 K192:K197 K199:K213 I125:I128">
      <formula1>0</formula1>
      <formula2>300</formula2>
    </dataValidation>
    <dataValidation type="textLength" errorStyle="information" allowBlank="1" showInputMessage="1" showErrorMessage="1" error="XLBVal:6=1164537156_x000d__x000a_" sqref="H6">
      <formula1>0</formula1>
      <formula2>300</formula2>
    </dataValidation>
    <dataValidation type="textLength" errorStyle="information" allowBlank="1" showInputMessage="1" showErrorMessage="1" error="XLBVal:6=1282123649_x000d__x000a_" sqref="I6">
      <formula1>0</formula1>
      <formula2>300</formula2>
    </dataValidation>
    <dataValidation type="textLength" errorStyle="information" allowBlank="1" showInputMessage="1" showErrorMessage="1" error="XLBVal:6=15759854_x000d__x000a_" sqref="H80">
      <formula1>0</formula1>
      <formula2>300</formula2>
    </dataValidation>
    <dataValidation type="textLength" errorStyle="information" allowBlank="1" showInputMessage="1" showErrorMessage="1" error="XLBVal:6=6050000_x000d__x000a_" sqref="H198:H199">
      <formula1>0</formula1>
      <formula2>300</formula2>
    </dataValidation>
    <dataValidation type="textLength" errorStyle="information" allowBlank="1" showInputMessage="1" showErrorMessage="1" error="XLBVal:6=17269200_x000d__x000a_" sqref="I63">
      <formula1>0</formula1>
      <formula2>300</formula2>
    </dataValidation>
    <dataValidation type="textLength" errorStyle="information" allowBlank="1" showInputMessage="1" showErrorMessage="1" error="XLBVal:6=113714110_x000d__x000a_" sqref="H91">
      <formula1>0</formula1>
      <formula2>300</formula2>
    </dataValidation>
    <dataValidation type="textLength" errorStyle="information" allowBlank="1" showInputMessage="1" showErrorMessage="1" error="XLBVal:6=48338742_x000d__x000a_" sqref="I91">
      <formula1>0</formula1>
      <formula2>300</formula2>
    </dataValidation>
    <dataValidation type="textLength" errorStyle="information" allowBlank="1" showInputMessage="1" showErrorMessage="1" error="XLBVal:6=806724930_x000d__x000a_" sqref="H95">
      <formula1>0</formula1>
      <formula2>300</formula2>
    </dataValidation>
    <dataValidation type="textLength" errorStyle="information" allowBlank="1" showInputMessage="1" showErrorMessage="1" error="XLBVal:6=564562422_x000d__x000a_" sqref="I95">
      <formula1>0</formula1>
      <formula2>300</formula2>
    </dataValidation>
    <dataValidation type="textLength" errorStyle="information" allowBlank="1" showInputMessage="1" showErrorMessage="1" error="XLBVal:6=7592000_x000d__x000a_" sqref="I96">
      <formula1>0</formula1>
      <formula2>300</formula2>
    </dataValidation>
    <dataValidation type="textLength" errorStyle="information" allowBlank="1" showInputMessage="1" showErrorMessage="1" error="XLBVal:6=229118182_x000d__x000a_" sqref="I169">
      <formula1>0</formula1>
      <formula2>300</formula2>
    </dataValidation>
    <dataValidation type="textLength" errorStyle="information" allowBlank="1" showInputMessage="1" showErrorMessage="1" error="XLBVal:6=992606111_x000d__x000a_" sqref="I97">
      <formula1>0</formula1>
      <formula2>300</formula2>
    </dataValidation>
    <dataValidation type="textLength" errorStyle="information" allowBlank="1" showInputMessage="1" showErrorMessage="1" error="XLBVal:6=97006000_x000d__x000a_" sqref="H101">
      <formula1>0</formula1>
      <formula2>300</formula2>
    </dataValidation>
    <dataValidation type="textLength" errorStyle="information" allowBlank="1" showInputMessage="1" showErrorMessage="1" error="XLBVal:6=104628000_x000d__x000a_" sqref="I101">
      <formula1>0</formula1>
      <formula2>300</formula2>
    </dataValidation>
    <dataValidation type="textLength" errorStyle="information" allowBlank="1" showInputMessage="1" showErrorMessage="1" error="XLBVal:6=16789500_x000d__x000a_" sqref="H102">
      <formula1>0</formula1>
      <formula2>300</formula2>
    </dataValidation>
    <dataValidation type="textLength" errorStyle="information" allowBlank="1" showInputMessage="1" showErrorMessage="1" error="XLBVal:6=17397000_x000d__x000a_" sqref="I102">
      <formula1>0</formula1>
      <formula2>300</formula2>
    </dataValidation>
    <dataValidation type="textLength" errorStyle="information" allowBlank="1" showInputMessage="1" showErrorMessage="1" error="XLBVal:6=515643579_x000d__x000a_" sqref="H169">
      <formula1>0</formula1>
      <formula2>300</formula2>
    </dataValidation>
    <dataValidation type="textLength" errorStyle="information" allowBlank="1" showInputMessage="1" showErrorMessage="1" error="XLBVal:6=88192000_x000d__x000a_" sqref="H171">
      <formula1>0</formula1>
      <formula2>300</formula2>
    </dataValidation>
    <dataValidation type="textLength" errorStyle="information" allowBlank="1" showInputMessage="1" showErrorMessage="1" error="XLBVal:6=50556000_x000d__x000a_" sqref="I171">
      <formula1>0</formula1>
      <formula2>300</formula2>
    </dataValidation>
    <dataValidation type="textLength" errorStyle="information" allowBlank="1" showInputMessage="1" showErrorMessage="1" error="XLBVal:6=2751033_x000d__x000a_" sqref="H187">
      <formula1>0</formula1>
      <formula2>300</formula2>
    </dataValidation>
    <dataValidation type="textLength" errorStyle="information" allowBlank="1" showInputMessage="1" showErrorMessage="1" error="XLBVal:6=222097_x000d__x000a_" sqref="I187">
      <formula1>0</formula1>
      <formula2>300</formula2>
    </dataValidation>
    <dataValidation type="textLength" errorStyle="information" allowBlank="1" showInputMessage="1" showErrorMessage="1" error="XLBVal:6=1974600_x000d__x000a_" sqref="H197">
      <formula1>0</formula1>
      <formula2>300</formula2>
    </dataValidation>
    <dataValidation type="textLength" errorStyle="information" allowBlank="1" showInputMessage="1" showErrorMessage="1" error="XLBVal:6=1166547090_x000d__x000a_" sqref="H24 I129">
      <formula1>0</formula1>
      <formula2>300</formula2>
    </dataValidation>
    <dataValidation type="textLength" errorStyle="information" allowBlank="1" showInputMessage="1" showErrorMessage="1" error="XLBVal:6=1150174953_x000d__x000a_" sqref="I24">
      <formula1>0</formula1>
      <formula2>300</formula2>
    </dataValidation>
    <dataValidation type="textLength" errorStyle="information" allowBlank="1" showInputMessage="1" showErrorMessage="1" error="XLBVal:6=323555557_x000d__x000a_" sqref="H37 I137">
      <formula1>0</formula1>
      <formula2>300</formula2>
    </dataValidation>
    <dataValidation type="textLength" errorStyle="information" allowBlank="1" showInputMessage="1" showErrorMessage="1" error="XLBVal:6=912783_x000d__x000a_" sqref="H46">
      <formula1>0</formula1>
      <formula2>300</formula2>
    </dataValidation>
    <dataValidation type="textLength" errorStyle="information" allowBlank="1" showInputMessage="1" showErrorMessage="1" error="XLBVal:6=272768283_x000d__x000a_" sqref="H49">
      <formula1>0</formula1>
      <formula2>300</formula2>
    </dataValidation>
    <dataValidation type="textLength" errorStyle="information" allowBlank="1" showInputMessage="1" showErrorMessage="1" error="XLBVal:6=269251382_x000d__x000a_" sqref="I49">
      <formula1>0</formula1>
      <formula2>300</formula2>
    </dataValidation>
    <dataValidation type="textLength" errorStyle="information" allowBlank="1" showInputMessage="1" showErrorMessage="1" error="XLBVal:6=38991859_x000d__x000a_" sqref="I61 H180">
      <formula1>0</formula1>
      <formula2>300</formula2>
    </dataValidation>
    <dataValidation type="textLength" errorStyle="information" allowBlank="1" showInputMessage="1" showErrorMessage="1" error="XLBVal:6=7464465_x000d__x000a_" sqref="H62">
      <formula1>0</formula1>
      <formula2>300</formula2>
    </dataValidation>
    <dataValidation type="textLength" errorStyle="information" allowBlank="1" showInputMessage="1" showErrorMessage="1" error="XLBVal:6=66481850_x000d__x000a_" sqref="I62">
      <formula1>0</formula1>
      <formula2>300</formula2>
    </dataValidation>
    <dataValidation type="textLength" errorStyle="information" allowBlank="1" showInputMessage="1" showErrorMessage="1" error="XLBVal:6=27230434_x000d__x000a_" sqref="I80">
      <formula1>0</formula1>
      <formula2>300</formula2>
    </dataValidation>
    <dataValidation type="textLength" errorStyle="information" allowBlank="1" showInputMessage="1" showErrorMessage="1" error="XLBVal:6=42152859_x000d__x000a_" sqref="H85">
      <formula1>0</formula1>
      <formula2>300</formula2>
    </dataValidation>
    <dataValidation type="textLength" errorStyle="information" allowBlank="1" showInputMessage="1" showErrorMessage="1" error="XLBVal:6=750000_x000d__x000a_" sqref="H92">
      <formula1>0</formula1>
      <formula2>300</formula2>
    </dataValidation>
    <dataValidation type="textLength" errorStyle="information" allowBlank="1" showInputMessage="1" showErrorMessage="1" error="XLBVal:6=1250000_x000d__x000a_" sqref="I92">
      <formula1>0</formula1>
      <formula2>300</formula2>
    </dataValidation>
    <dataValidation type="textLength" errorStyle="information" allowBlank="1" showInputMessage="1" showErrorMessage="1" error="XLBVal:6=806988404_x000d__x000a_" sqref="H97">
      <formula1>0</formula1>
      <formula2>300</formula2>
    </dataValidation>
    <dataValidation type="textLength" errorStyle="information" allowBlank="1" showInputMessage="1" showErrorMessage="1" error="XLBVal:6=885869_x000d__x000a_" sqref="H98">
      <formula1>0</formula1>
      <formula2>300</formula2>
    </dataValidation>
    <dataValidation type="textLength" errorStyle="information" allowBlank="1" showInputMessage="1" showErrorMessage="1" error="XLBVal:6=1010869_x000d__x000a_" sqref="I98">
      <formula1>0</formula1>
      <formula2>300</formula2>
    </dataValidation>
    <dataValidation type="textLength" errorStyle="information" allowBlank="1" showInputMessage="1" showErrorMessage="1" error="XLBVal:6=150291244_x000d__x000a_" sqref="H108">
      <formula1>0</formula1>
      <formula2>300</formula2>
    </dataValidation>
    <dataValidation type="textLength" errorStyle="information" allowBlank="1" showInputMessage="1" showErrorMessage="1" error="XLBVal:6=143000000_x000d__x000a_" sqref="I108">
      <formula1>0</formula1>
      <formula2>300</formula2>
    </dataValidation>
    <dataValidation type="textLength" errorStyle="information" allowBlank="1" showInputMessage="1" showErrorMessage="1" error="XLBVal:6=8342000_x000d__x000a_" sqref="H109">
      <formula1>0</formula1>
      <formula2>300</formula2>
    </dataValidation>
    <dataValidation type="textLength" errorStyle="information" allowBlank="1" showInputMessage="1" showErrorMessage="1" error="XLBVal:6=8612000_x000d__x000a_" sqref="I109">
      <formula1>0</formula1>
      <formula2>300</formula2>
    </dataValidation>
    <dataValidation type="textLength" errorStyle="information" allowBlank="1" showInputMessage="1" showErrorMessage="1" error="XLBVal:6=4039816_x000d__x000a_" sqref="I133">
      <formula1>0</formula1>
      <formula2>300</formula2>
    </dataValidation>
    <dataValidation type="textLength" errorStyle="information" allowBlank="1" showInputMessage="1" showErrorMessage="1" error="XLBVal:6=285862818_x000d__x000a_" sqref="H164">
      <formula1>0</formula1>
      <formula2>300</formula2>
    </dataValidation>
    <dataValidation type="textLength" errorStyle="information" allowBlank="1" showInputMessage="1" showErrorMessage="1" error="XLBVal:6=16692217_x000d__x000a_" sqref="H166">
      <formula1>0</formula1>
      <formula2>300</formula2>
    </dataValidation>
    <dataValidation type="textLength" errorStyle="information" allowBlank="1" showInputMessage="1" showErrorMessage="1" error="XLBVal:6=232015269_x000d__x000a_" sqref="H168">
      <formula1>0</formula1>
      <formula2>300</formula2>
    </dataValidation>
    <dataValidation type="textLength" errorStyle="information" allowBlank="1" showInputMessage="1" showErrorMessage="1" error="XLBVal:6=454016251_x000d__x000a_" sqref="H170">
      <formula1>0</formula1>
      <formula2>300</formula2>
    </dataValidation>
    <dataValidation type="textLength" errorStyle="information" allowBlank="1" showInputMessage="1" showErrorMessage="1" error="XLBVal:6=381452126_x000d__x000a_" sqref="I170">
      <formula1>0</formula1>
      <formula2>300</formula2>
    </dataValidation>
    <dataValidation type="textLength" errorStyle="information" allowBlank="1" showInputMessage="1" showErrorMessage="1" error="XLBVal:6=43517424_x000d__x000a_" sqref="H172">
      <formula1>0</formula1>
      <formula2>300</formula2>
    </dataValidation>
    <dataValidation type="textLength" errorStyle="information" allowBlank="1" showInputMessage="1" showErrorMessage="1" error="XLBVal:6=4636052_x000d__x000a_" sqref="H173">
      <formula1>0</formula1>
      <formula2>300</formula2>
    </dataValidation>
    <dataValidation type="textLength" errorStyle="information" allowBlank="1" showInputMessage="1" showErrorMessage="1" error="XLBVal:6=4488636_x000d__x000a_" sqref="H174">
      <formula1>0</formula1>
      <formula2>300</formula2>
    </dataValidation>
    <dataValidation type="textLength" errorStyle="information" allowBlank="1" showInputMessage="1" showErrorMessage="1" error="XLBVal:6=6188636_x000d__x000a_" sqref="I174">
      <formula1>0</formula1>
      <formula2>300</formula2>
    </dataValidation>
    <dataValidation type="textLength" errorStyle="information" allowBlank="1" showInputMessage="1" showErrorMessage="1" error="XLBVal:6=8414136_x000d__x000a_" sqref="H176">
      <formula1>0</formula1>
      <formula2>300</formula2>
    </dataValidation>
    <dataValidation type="textLength" errorStyle="information" allowBlank="1" showInputMessage="1" showErrorMessage="1" error="XLBVal:6=354227_x000d__x000a_" sqref="I176">
      <formula1>0</formula1>
      <formula2>300</formula2>
    </dataValidation>
    <dataValidation type="textLength" errorStyle="information" allowBlank="1" showInputMessage="1" showErrorMessage="1" error="XLBVal:6=9374572_x000d__x000a_" sqref="H177">
      <formula1>0</formula1>
      <formula2>300</formula2>
    </dataValidation>
    <dataValidation type="textLength" errorStyle="information" allowBlank="1" showInputMessage="1" showErrorMessage="1" error="XLBVal:6=4980718_x000d__x000a_" sqref="I177">
      <formula1>0</formula1>
      <formula2>300</formula2>
    </dataValidation>
    <dataValidation type="textLength" errorStyle="information" allowBlank="1" showInputMessage="1" showErrorMessage="1" error="XLBVal:6=59017385_x000d__x000a_" sqref="H181">
      <formula1>0</formula1>
      <formula2>300</formula2>
    </dataValidation>
    <dataValidation type="textLength" errorStyle="information" allowBlank="1" showInputMessage="1" showErrorMessage="1" error="XLBVal:6=222604800_x000d__x000a_" sqref="H185">
      <formula1>0</formula1>
      <formula2>300</formula2>
    </dataValidation>
    <dataValidation type="textLength" errorStyle="information" allowBlank="1" showInputMessage="1" showErrorMessage="1" error="XLBVal:6=190804115_x000d__x000a_" sqref="I185">
      <formula1>0</formula1>
      <formula2>300</formula2>
    </dataValidation>
    <dataValidation type="textLength" errorStyle="information" allowBlank="1" showInputMessage="1" showErrorMessage="1" error="XLBVal:6=53029680_x000d__x000a_" sqref="H186">
      <formula1>0</formula1>
      <formula2>300</formula2>
    </dataValidation>
    <dataValidation type="textLength" errorStyle="information" allowBlank="1" showInputMessage="1" showErrorMessage="1" error="XLBVal:6=44511154_x000d__x000a_" sqref="I186">
      <formula1>0</formula1>
      <formula2>300</formula2>
    </dataValidation>
    <dataValidation type="textLength" errorStyle="information" allowBlank="1" showInputMessage="1" showErrorMessage="1" error="XLBVal:6=2145000_x000d__x000a_" sqref="H188">
      <formula1>0</formula1>
      <formula2>300</formula2>
    </dataValidation>
    <dataValidation type="textLength" errorStyle="information" allowBlank="1" showInputMessage="1" showErrorMessage="1" error="XLBVal:6=386226060_x000d__x000a_" sqref="H189">
      <formula1>0</formula1>
      <formula2>300</formula2>
    </dataValidation>
    <dataValidation type="textLength" errorStyle="information" allowBlank="1" showInputMessage="1" showErrorMessage="1" error="XLBVal:6=313725000_x000d__x000a_" sqref="I189">
      <formula1>0</formula1>
      <formula2>300</formula2>
    </dataValidation>
    <dataValidation type="textLength" errorStyle="information" allowBlank="1" showInputMessage="1" showErrorMessage="1" error="XLBVal:6=9798976_x000d__x000a_" sqref="H192">
      <formula1>0</formula1>
      <formula2>300</formula2>
    </dataValidation>
    <dataValidation type="textLength" errorStyle="information" allowBlank="1" showInputMessage="1" showErrorMessage="1" error="XLBVal:6=3744612_x000d__x000a_" sqref="I192">
      <formula1>0</formula1>
      <formula2>300</formula2>
    </dataValidation>
    <dataValidation type="textLength" errorStyle="information" allowBlank="1" showInputMessage="1" showErrorMessage="1" error="XLBVal:6=163383568_x000d__x000a_" sqref="H195">
      <formula1>0</formula1>
      <formula2>300</formula2>
    </dataValidation>
    <dataValidation type="textLength" errorStyle="information" allowBlank="1" showInputMessage="1" showErrorMessage="1" error="XLBVal:6=142266666_x000d__x000a_" sqref="I195">
      <formula1>0</formula1>
      <formula2>300</formula2>
    </dataValidation>
    <dataValidation type="textLength" errorStyle="information" allowBlank="1" showInputMessage="1" showErrorMessage="1" error="XLBVal:6=917048_x000d__x000a_" sqref="H200">
      <formula1>0</formula1>
      <formula2>300</formula2>
    </dataValidation>
  </dataValidation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gdVZ3GTo27kKOpS5WIZKUkDSGOc=</DigestValue>
    </Reference>
    <Reference URI="#idOfficeObject" Type="http://www.w3.org/2000/09/xmldsig#Object">
      <DigestMethod Algorithm="http://www.w3.org/2000/09/xmldsig#sha1"/>
      <DigestValue>U9Y9Rvndeurw4lnZgcs1CtzeADE=</DigestValue>
    </Reference>
    <Reference URI="#idSignedProperties" Type="http://uri.etsi.org/01903#SignedProperties">
      <Transforms>
        <Transform Algorithm="http://www.w3.org/TR/2001/REC-xml-c14n-20010315"/>
      </Transforms>
      <DigestMethod Algorithm="http://www.w3.org/2000/09/xmldsig#sha1"/>
      <DigestValue>q0Z3Pi7aoB9xMOWxbmlhoyjsUsU=</DigestValue>
    </Reference>
  </SignedInfo>
  <SignatureValue>I1kHyL6Gs33uIjfI/1kPtQdxtWhdyAL55BSaP1GJYktsVDSYRupxWRnKtaE4Kjb/YdqYm9/hMwaO
fERQumx/vhl/e06X68weBIR2YP+uKZAOMURj4BBOhba2p4yui+KYflQnOuCJMozXCmT87Q3B1Wvb
1QQ8WZc64/yq0J8/kzc=</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externalLinks/externalLink4.xml?ContentType=application/vnd.openxmlformats-officedocument.spreadsheetml.externalLink+xml">
        <DigestMethod Algorithm="http://www.w3.org/2000/09/xmldsig#sha1"/>
        <DigestValue>eYrxIqMdRgCmgqZSn07YQxAnH1k=</DigestValue>
      </Reference>
      <Reference URI="/xl/printerSettings/printerSettings2.bin?ContentType=application/vnd.openxmlformats-officedocument.spreadsheetml.printerSettings">
        <DigestMethod Algorithm="http://www.w3.org/2000/09/xmldsig#sha1"/>
        <DigestValue>IeFoJiTGoVBC7joiRPbCm4Z8BxE=</DigestValue>
      </Reference>
      <Reference URI="/xl/sharedStrings.xml?ContentType=application/vnd.openxmlformats-officedocument.spreadsheetml.sharedStrings+xml">
        <DigestMethod Algorithm="http://www.w3.org/2000/09/xmldsig#sha1"/>
        <DigestValue>ZHQzTOG9+huDwRo+ShiTLyOurfU=</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Y+B6DHtsQFPJCtfXdGDQhQu6NiE=</DigestValue>
      </Reference>
      <Reference URI="/xl/printerSettings/printerSettings1.bin?ContentType=application/vnd.openxmlformats-officedocument.spreadsheetml.printerSettings">
        <DigestMethod Algorithm="http://www.w3.org/2000/09/xmldsig#sha1"/>
        <DigestValue>iKbOOy+a7gySzWe2Lz9CSBGV1uE=</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externalLinks/externalLink5.xml?ContentType=application/vnd.openxmlformats-officedocument.spreadsheetml.externalLink+xml">
        <DigestMethod Algorithm="http://www.w3.org/2000/09/xmldsig#sha1"/>
        <DigestValue>TjJ8yCMGBS+gno+aYt5alESQ3O8=</DigestValue>
      </Reference>
      <Reference URI="/xl/worksheets/sheet1.xml?ContentType=application/vnd.openxmlformats-officedocument.spreadsheetml.worksheet+xml">
        <DigestMethod Algorithm="http://www.w3.org/2000/09/xmldsig#sha1"/>
        <DigestValue>AciqQVgLpL4qEXYHLYiLHlBDeAQ=</DigestValue>
      </Reference>
      <Reference URI="/xl/printerSettings/printerSettings3.bin?ContentType=application/vnd.openxmlformats-officedocument.spreadsheetml.printerSettings">
        <DigestMethod Algorithm="http://www.w3.org/2000/09/xmldsig#sha1"/>
        <DigestValue>iKbOOy+a7gySzWe2Lz9CSBGV1uE=</DigestValue>
      </Reference>
      <Reference URI="/xl/workbook.xml?ContentType=application/vnd.openxmlformats-officedocument.spreadsheetml.sheet.main+xml">
        <DigestMethod Algorithm="http://www.w3.org/2000/09/xmldsig#sha1"/>
        <DigestValue>Lu7VNkPQ/2j6IaTBR3l9BoSRvj8=</DigestValue>
      </Reference>
      <Reference URI="/xl/externalLinks/externalLink3.xml?ContentType=application/vnd.openxmlformats-officedocument.spreadsheetml.externalLink+xml">
        <DigestMethod Algorithm="http://www.w3.org/2000/09/xmldsig#sha1"/>
        <DigestValue>aYEswstSIp+tGBiWwfqG46etzn0=</DigestValue>
      </Reference>
      <Reference URI="/xl/drawings/drawing1.xml?ContentType=application/vnd.openxmlformats-officedocument.drawing+xml">
        <DigestMethod Algorithm="http://www.w3.org/2000/09/xmldsig#sha1"/>
        <DigestValue>VNS1qjOVSLxou6iA/j63o0uyQbY=</DigestValue>
      </Reference>
      <Reference URI="/xl/worksheets/sheet4.xml?ContentType=application/vnd.openxmlformats-officedocument.spreadsheetml.worksheet+xml">
        <DigestMethod Algorithm="http://www.w3.org/2000/09/xmldsig#sha1"/>
        <DigestValue>WIEZwf519Qrr9EOB2i5bBygl5y4=</DigestValue>
      </Reference>
      <Reference URI="/xl/worksheets/sheet3.xml?ContentType=application/vnd.openxmlformats-officedocument.spreadsheetml.worksheet+xml">
        <DigestMethod Algorithm="http://www.w3.org/2000/09/xmldsig#sha1"/>
        <DigestValue>z1H0wGADLQaZScrF3roYb6eRu+c=</DigestValue>
      </Reference>
      <Reference URI="/xl/worksheets/sheet2.xml?ContentType=application/vnd.openxmlformats-officedocument.spreadsheetml.worksheet+xml">
        <DigestMethod Algorithm="http://www.w3.org/2000/09/xmldsig#sha1"/>
        <DigestValue>L3Qdr84nTLw7y9AP7JQyuA6pN8M=</DigestValue>
      </Reference>
      <Reference URI="/xl/calcChain.xml?ContentType=application/vnd.openxmlformats-officedocument.spreadsheetml.calcChain+xml">
        <DigestMethod Algorithm="http://www.w3.org/2000/09/xmldsig#sha1"/>
        <DigestValue>SQ+g66WEsNdgoVwQQr4CIobG+d0=</DigestValue>
      </Reference>
      <Reference URI="/xl/printerSettings/printerSettings4.bin?ContentType=application/vnd.openxmlformats-officedocument.spreadsheetml.printerSettings">
        <DigestMethod Algorithm="http://www.w3.org/2000/09/xmldsig#sha1"/>
        <DigestValue>DDj1PEA3FXiVZlbmL7eu75LlRvs=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qlSREYNPfedNiejSUOGwgTOM620=</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yWYs3kn4QzpA3wjItfkqdLqSfRI=</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jI+SuF8r8cNoGK4DLfM5DhWBPOc=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dXMSHe6wzKmQXnt3y0BVGRmxHGI=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Ni1s5r7244AnAR52s2uWMkGWvnQ=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mkt5b3FbCuiKTXPMhdxMO2VX9Dk=</DigestValue>
      </Reference>
    </Manifest>
    <SignatureProperties>
      <SignatureProperty Id="idSignatureTime" Target="#idPackageSignature">
        <mdssi:SignatureTime>
          <mdssi:Format>YYYY-MM-DDThh:mm:ssTZD</mdssi:Format>
          <mdssi:Value>2018-07-19T06:32:14Z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2018-07-19T06:32:14Z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KQKD</vt:lpstr>
      <vt:lpstr>CDKT </vt:lpstr>
      <vt:lpstr>LCTT</vt:lpstr>
      <vt:lpstr>TB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Do, Thi Thu Nguyet - AFMC Vietnam</cp:lastModifiedBy>
  <cp:lastPrinted>2018-04-16T09:50:50Z</cp:lastPrinted>
  <dcterms:created xsi:type="dcterms:W3CDTF">2015-05-06T09:07:12Z</dcterms:created>
  <dcterms:modified xsi:type="dcterms:W3CDTF">2018-07-17T10:10:16Z</dcterms:modified>
</cp:coreProperties>
</file>